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03"/>
  <workbookPr/>
  <mc:AlternateContent xmlns:mc="http://schemas.openxmlformats.org/markup-compatibility/2006">
    <mc:Choice Requires="x15">
      <x15ac:absPath xmlns:x15ac="http://schemas.microsoft.com/office/spreadsheetml/2010/11/ac" url="https://sanofi.sharepoint.com/sites/NHSKAMDirectorTeam-SanofiGenzyme-REAMsandNEAMs/Shared Documents/Sanofi Genzyme - REAMs and NEAMs/COPD/Eligible Population Estimator/"/>
    </mc:Choice>
  </mc:AlternateContent>
  <xr:revisionPtr revIDLastSave="166" documentId="8_{209B99AE-B142-4DE5-A237-328A407D24B4}" xr6:coauthVersionLast="47" xr6:coauthVersionMax="47" xr10:uidLastSave="{83865304-2E4B-4757-AB30-E005F6454FCC}"/>
  <bookViews>
    <workbookView xWindow="0" yWindow="500" windowWidth="26060" windowHeight="16180" firstSheet="4" activeTab="4" xr2:uid="{42A2606A-A3CB-467D-B21C-8C7EA2FECF97}"/>
  </bookViews>
  <sheets>
    <sheet name="Title" sheetId="7" r:id="rId1"/>
    <sheet name="Assumptions" sheetId="10" r:id="rId2"/>
    <sheet name="Instructions for use" sheetId="9" r:id="rId3"/>
    <sheet name="Scotland" sheetId="3" r:id="rId4"/>
    <sheet name="England" sheetId="2" r:id="rId5"/>
    <sheet name="Wales" sheetId="5" r:id="rId6"/>
    <sheet name="Northern Ireland" sheetId="6" r:id="rId7"/>
  </sheets>
  <definedNames>
    <definedName name="_xlnm._FilterDatabase" localSheetId="4" hidden="1">England!$C$3:$L$110</definedName>
    <definedName name="_xlnm._FilterDatabase" localSheetId="6" hidden="1">'Northern Ireland'!$C$3:$J$9</definedName>
    <definedName name="_xlnm._FilterDatabase" localSheetId="3" hidden="1">Scotland!$C$3:$J$16</definedName>
    <definedName name="_xlnm._FilterDatabase" localSheetId="5" hidden="1">Wales!$B$3:$I$11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9" i="2" l="1"/>
  <c r="E120" i="2" s="1"/>
  <c r="E121" i="2" s="1"/>
  <c r="E122" i="2" s="1"/>
  <c r="E123" i="2" s="1"/>
  <c r="E127" i="2" s="1"/>
  <c r="H109" i="2"/>
  <c r="E17" i="6"/>
  <c r="E18" i="6" s="1"/>
  <c r="E19" i="6" s="1"/>
  <c r="E20" i="6" s="1"/>
  <c r="E21" i="6" s="1"/>
  <c r="E25" i="6" s="1"/>
  <c r="D18" i="5"/>
  <c r="D19" i="5" s="1"/>
  <c r="D20" i="5" s="1"/>
  <c r="D21" i="5" s="1"/>
  <c r="D22" i="5" s="1"/>
  <c r="D26" i="5" s="1"/>
  <c r="E24" i="3"/>
  <c r="E25" i="3" s="1"/>
  <c r="E26" i="3" s="1"/>
  <c r="E27" i="3" s="1"/>
  <c r="E28" i="3" s="1"/>
  <c r="E32" i="3" l="1"/>
  <c r="F32" i="3" s="1"/>
  <c r="H25" i="6"/>
  <c r="G25" i="6"/>
  <c r="F25" i="6"/>
  <c r="G32" i="3"/>
  <c r="G26" i="5"/>
  <c r="F26" i="5"/>
  <c r="E26" i="5"/>
  <c r="H127" i="2"/>
  <c r="G127" i="2"/>
  <c r="F127" i="2"/>
  <c r="H32" i="3" l="1"/>
  <c r="E16" i="3"/>
  <c r="H16" i="3"/>
  <c r="I16" i="3" s="1"/>
  <c r="J16" i="3" s="1"/>
  <c r="F16" i="3"/>
  <c r="E14" i="3"/>
  <c r="E9" i="6"/>
  <c r="E8" i="6"/>
  <c r="E7" i="6"/>
  <c r="E6" i="6"/>
  <c r="E5" i="6"/>
  <c r="E4" i="6"/>
  <c r="F8" i="3"/>
  <c r="D4" i="5"/>
  <c r="F4" i="5"/>
  <c r="G4" i="5" s="1"/>
  <c r="H4" i="5" s="1"/>
  <c r="I4" i="5" s="1"/>
  <c r="D5" i="5"/>
  <c r="F5" i="5"/>
  <c r="G5" i="5" s="1"/>
  <c r="H5" i="5" s="1"/>
  <c r="I5" i="5" s="1"/>
  <c r="D6" i="5"/>
  <c r="F6" i="5"/>
  <c r="G6" i="5" s="1"/>
  <c r="H6" i="5" s="1"/>
  <c r="I6" i="5" s="1"/>
  <c r="D7" i="5"/>
  <c r="F7" i="5"/>
  <c r="G7" i="5" s="1"/>
  <c r="H7" i="5" s="1"/>
  <c r="I7" i="5" s="1"/>
  <c r="D8" i="5"/>
  <c r="F8" i="5"/>
  <c r="G8" i="5"/>
  <c r="H8" i="5" s="1"/>
  <c r="I8" i="5" s="1"/>
  <c r="D9" i="5"/>
  <c r="F9" i="5"/>
  <c r="G9" i="5" s="1"/>
  <c r="H9" i="5" s="1"/>
  <c r="I9" i="5" s="1"/>
  <c r="D10" i="5"/>
  <c r="F10" i="5"/>
  <c r="G10" i="5" s="1"/>
  <c r="H10" i="5" s="1"/>
  <c r="I10" i="5" s="1"/>
  <c r="D11" i="5"/>
  <c r="F11" i="5"/>
  <c r="G11" i="5" s="1"/>
  <c r="H11" i="5" s="1"/>
  <c r="I11" i="5" s="1"/>
  <c r="H15" i="3"/>
  <c r="I15" i="3" s="1"/>
  <c r="J15" i="3" s="1"/>
  <c r="F15" i="3"/>
  <c r="E15" i="3"/>
  <c r="H14" i="3"/>
  <c r="I14" i="3" s="1"/>
  <c r="J14" i="3" s="1"/>
  <c r="F14" i="3"/>
  <c r="H13" i="3"/>
  <c r="I13" i="3" s="1"/>
  <c r="J13" i="3" s="1"/>
  <c r="F13" i="3"/>
  <c r="E13" i="3"/>
  <c r="H12" i="3"/>
  <c r="I12" i="3" s="1"/>
  <c r="J12" i="3" s="1"/>
  <c r="F12" i="3"/>
  <c r="E12" i="3"/>
  <c r="H11" i="3"/>
  <c r="I11" i="3"/>
  <c r="J11" i="3" s="1"/>
  <c r="F11" i="3"/>
  <c r="E11" i="3"/>
  <c r="H10" i="3"/>
  <c r="I10" i="3"/>
  <c r="J10" i="3" s="1"/>
  <c r="F10" i="3"/>
  <c r="E10" i="3"/>
  <c r="H9" i="3"/>
  <c r="I9" i="3"/>
  <c r="J9" i="3" s="1"/>
  <c r="F9" i="3"/>
  <c r="E9" i="3"/>
  <c r="H8" i="3"/>
  <c r="I8" i="3" s="1"/>
  <c r="J8" i="3" s="1"/>
  <c r="E8" i="3"/>
  <c r="H7" i="3"/>
  <c r="I7" i="3" s="1"/>
  <c r="J7" i="3" s="1"/>
  <c r="F7" i="3"/>
  <c r="E7" i="3"/>
  <c r="H6" i="3"/>
  <c r="I6" i="3" s="1"/>
  <c r="J6" i="3" s="1"/>
  <c r="F6" i="3"/>
  <c r="E6" i="3"/>
  <c r="H5" i="3"/>
  <c r="I5" i="3"/>
  <c r="J5" i="3" s="1"/>
  <c r="F5" i="3"/>
  <c r="E5" i="3"/>
  <c r="H4" i="3"/>
  <c r="I4" i="3" s="1"/>
  <c r="J4" i="3" s="1"/>
  <c r="F4" i="3"/>
  <c r="E4" i="3"/>
  <c r="F110" i="2"/>
  <c r="G110" i="2" s="1"/>
  <c r="G4" i="2"/>
  <c r="G5" i="2"/>
  <c r="H5" i="2"/>
  <c r="J5" i="2"/>
  <c r="K5" i="2" s="1"/>
  <c r="L5" i="2" s="1"/>
  <c r="G6" i="2"/>
  <c r="H6" i="2"/>
  <c r="J6" i="2"/>
  <c r="K6" i="2" s="1"/>
  <c r="L6" i="2" s="1"/>
  <c r="G7" i="2"/>
  <c r="H7" i="2"/>
  <c r="J7" i="2"/>
  <c r="K7" i="2" s="1"/>
  <c r="L7" i="2" s="1"/>
  <c r="G8" i="2"/>
  <c r="H8" i="2"/>
  <c r="J8" i="2"/>
  <c r="K8" i="2" s="1"/>
  <c r="L8" i="2" s="1"/>
  <c r="G9" i="2"/>
  <c r="H9" i="2"/>
  <c r="J9" i="2"/>
  <c r="K9" i="2" s="1"/>
  <c r="L9" i="2" s="1"/>
  <c r="G10" i="2"/>
  <c r="H10" i="2"/>
  <c r="J10" i="2"/>
  <c r="K10" i="2" s="1"/>
  <c r="L10" i="2" s="1"/>
  <c r="G11" i="2"/>
  <c r="H11" i="2"/>
  <c r="J11" i="2"/>
  <c r="K11" i="2" s="1"/>
  <c r="L11" i="2" s="1"/>
  <c r="G12" i="2"/>
  <c r="H12" i="2"/>
  <c r="J12" i="2"/>
  <c r="K12" i="2" s="1"/>
  <c r="L12" i="2" s="1"/>
  <c r="G13" i="2"/>
  <c r="H13" i="2"/>
  <c r="J13" i="2"/>
  <c r="K13" i="2" s="1"/>
  <c r="L13" i="2" s="1"/>
  <c r="G14" i="2"/>
  <c r="H14" i="2"/>
  <c r="J14" i="2"/>
  <c r="K14" i="2" s="1"/>
  <c r="L14" i="2" s="1"/>
  <c r="G15" i="2"/>
  <c r="H15" i="2"/>
  <c r="J15" i="2"/>
  <c r="K15" i="2" s="1"/>
  <c r="L15" i="2" s="1"/>
  <c r="G16" i="2"/>
  <c r="H16" i="2"/>
  <c r="J16" i="2"/>
  <c r="K16" i="2" s="1"/>
  <c r="L16" i="2" s="1"/>
  <c r="G17" i="2"/>
  <c r="H17" i="2"/>
  <c r="J17" i="2"/>
  <c r="K17" i="2" s="1"/>
  <c r="L17" i="2" s="1"/>
  <c r="G18" i="2"/>
  <c r="H18" i="2"/>
  <c r="J18" i="2"/>
  <c r="K18" i="2" s="1"/>
  <c r="L18" i="2" s="1"/>
  <c r="G19" i="2"/>
  <c r="H19" i="2"/>
  <c r="J19" i="2"/>
  <c r="K19" i="2" s="1"/>
  <c r="L19" i="2" s="1"/>
  <c r="G20" i="2"/>
  <c r="H20" i="2"/>
  <c r="J20" i="2"/>
  <c r="K20" i="2" s="1"/>
  <c r="L20" i="2" s="1"/>
  <c r="G21" i="2"/>
  <c r="H21" i="2"/>
  <c r="J21" i="2"/>
  <c r="K21" i="2" s="1"/>
  <c r="L21" i="2" s="1"/>
  <c r="G22" i="2"/>
  <c r="H22" i="2"/>
  <c r="J22" i="2"/>
  <c r="K22" i="2" s="1"/>
  <c r="L22" i="2" s="1"/>
  <c r="G23" i="2"/>
  <c r="H23" i="2"/>
  <c r="J23" i="2"/>
  <c r="K23" i="2" s="1"/>
  <c r="L23" i="2" s="1"/>
  <c r="G24" i="2"/>
  <c r="H24" i="2"/>
  <c r="J24" i="2"/>
  <c r="K24" i="2" s="1"/>
  <c r="L24" i="2" s="1"/>
  <c r="G25" i="2"/>
  <c r="H25" i="2"/>
  <c r="J25" i="2"/>
  <c r="K25" i="2" s="1"/>
  <c r="L25" i="2" s="1"/>
  <c r="G26" i="2"/>
  <c r="H26" i="2"/>
  <c r="J26" i="2"/>
  <c r="K26" i="2" s="1"/>
  <c r="L26" i="2" s="1"/>
  <c r="G27" i="2"/>
  <c r="H27" i="2"/>
  <c r="J27" i="2"/>
  <c r="K27" i="2" s="1"/>
  <c r="L27" i="2" s="1"/>
  <c r="G28" i="2"/>
  <c r="H28" i="2"/>
  <c r="J28" i="2"/>
  <c r="K28" i="2" s="1"/>
  <c r="L28" i="2" s="1"/>
  <c r="G29" i="2"/>
  <c r="H29" i="2"/>
  <c r="J29" i="2"/>
  <c r="K29" i="2" s="1"/>
  <c r="L29" i="2" s="1"/>
  <c r="G30" i="2"/>
  <c r="H30" i="2"/>
  <c r="J30" i="2"/>
  <c r="K30" i="2" s="1"/>
  <c r="L30" i="2" s="1"/>
  <c r="G31" i="2"/>
  <c r="H31" i="2"/>
  <c r="J31" i="2"/>
  <c r="K31" i="2" s="1"/>
  <c r="L31" i="2" s="1"/>
  <c r="G32" i="2"/>
  <c r="H32" i="2"/>
  <c r="J32" i="2"/>
  <c r="K32" i="2" s="1"/>
  <c r="L32" i="2" s="1"/>
  <c r="G33" i="2"/>
  <c r="H33" i="2"/>
  <c r="J33" i="2"/>
  <c r="G34" i="2"/>
  <c r="H34" i="2"/>
  <c r="J34" i="2"/>
  <c r="K34" i="2" s="1"/>
  <c r="L34" i="2" s="1"/>
  <c r="G35" i="2"/>
  <c r="H35" i="2"/>
  <c r="J35" i="2"/>
  <c r="K35" i="2" s="1"/>
  <c r="L35" i="2" s="1"/>
  <c r="G36" i="2"/>
  <c r="H36" i="2"/>
  <c r="J36" i="2"/>
  <c r="K36" i="2" s="1"/>
  <c r="L36" i="2" s="1"/>
  <c r="G37" i="2"/>
  <c r="H37" i="2"/>
  <c r="J37" i="2"/>
  <c r="K37" i="2" s="1"/>
  <c r="L37" i="2" s="1"/>
  <c r="G38" i="2"/>
  <c r="H38" i="2"/>
  <c r="J38" i="2"/>
  <c r="K38" i="2" s="1"/>
  <c r="L38" i="2" s="1"/>
  <c r="G39" i="2"/>
  <c r="H39" i="2"/>
  <c r="J39" i="2"/>
  <c r="K39" i="2" s="1"/>
  <c r="L39" i="2" s="1"/>
  <c r="G40" i="2"/>
  <c r="H40" i="2"/>
  <c r="J40" i="2"/>
  <c r="K40" i="2" s="1"/>
  <c r="L40" i="2" s="1"/>
  <c r="G41" i="2"/>
  <c r="H41" i="2"/>
  <c r="J41" i="2"/>
  <c r="K41" i="2" s="1"/>
  <c r="L41" i="2" s="1"/>
  <c r="G42" i="2"/>
  <c r="H42" i="2"/>
  <c r="J42" i="2"/>
  <c r="K42" i="2" s="1"/>
  <c r="L42" i="2" s="1"/>
  <c r="G43" i="2"/>
  <c r="H43" i="2"/>
  <c r="J43" i="2"/>
  <c r="K43" i="2" s="1"/>
  <c r="L43" i="2" s="1"/>
  <c r="G44" i="2"/>
  <c r="H44" i="2"/>
  <c r="J44" i="2"/>
  <c r="K44" i="2" s="1"/>
  <c r="L44" i="2" s="1"/>
  <c r="G45" i="2"/>
  <c r="H45" i="2"/>
  <c r="J45" i="2"/>
  <c r="K45" i="2" s="1"/>
  <c r="L45" i="2" s="1"/>
  <c r="G46" i="2"/>
  <c r="H46" i="2"/>
  <c r="J46" i="2"/>
  <c r="K46" i="2" s="1"/>
  <c r="L46" i="2" s="1"/>
  <c r="G47" i="2"/>
  <c r="H47" i="2"/>
  <c r="J47" i="2"/>
  <c r="K47" i="2" s="1"/>
  <c r="L47" i="2" s="1"/>
  <c r="G48" i="2"/>
  <c r="H48" i="2"/>
  <c r="J48" i="2"/>
  <c r="K48" i="2" s="1"/>
  <c r="L48" i="2" s="1"/>
  <c r="G49" i="2"/>
  <c r="H49" i="2"/>
  <c r="J49" i="2"/>
  <c r="K49" i="2" s="1"/>
  <c r="L49" i="2" s="1"/>
  <c r="G50" i="2"/>
  <c r="H50" i="2"/>
  <c r="J50" i="2"/>
  <c r="K50" i="2" s="1"/>
  <c r="L50" i="2" s="1"/>
  <c r="G51" i="2"/>
  <c r="H51" i="2"/>
  <c r="J51" i="2"/>
  <c r="K51" i="2" s="1"/>
  <c r="L51" i="2" s="1"/>
  <c r="G52" i="2"/>
  <c r="H52" i="2"/>
  <c r="J52" i="2"/>
  <c r="K52" i="2" s="1"/>
  <c r="L52" i="2" s="1"/>
  <c r="G53" i="2"/>
  <c r="H53" i="2"/>
  <c r="J53" i="2"/>
  <c r="K53" i="2" s="1"/>
  <c r="L53" i="2" s="1"/>
  <c r="G54" i="2"/>
  <c r="H54" i="2"/>
  <c r="J54" i="2"/>
  <c r="K54" i="2" s="1"/>
  <c r="L54" i="2" s="1"/>
  <c r="G55" i="2"/>
  <c r="H55" i="2"/>
  <c r="J55" i="2"/>
  <c r="K55" i="2" s="1"/>
  <c r="L55" i="2" s="1"/>
  <c r="G56" i="2"/>
  <c r="H56" i="2"/>
  <c r="J56" i="2"/>
  <c r="K56" i="2" s="1"/>
  <c r="L56" i="2" s="1"/>
  <c r="G57" i="2"/>
  <c r="H57" i="2"/>
  <c r="J57" i="2"/>
  <c r="K57" i="2" s="1"/>
  <c r="L57" i="2" s="1"/>
  <c r="G58" i="2"/>
  <c r="H58" i="2"/>
  <c r="J58" i="2"/>
  <c r="K58" i="2" s="1"/>
  <c r="L58" i="2" s="1"/>
  <c r="G59" i="2"/>
  <c r="H59" i="2"/>
  <c r="J59" i="2"/>
  <c r="K59" i="2" s="1"/>
  <c r="L59" i="2" s="1"/>
  <c r="G60" i="2"/>
  <c r="H60" i="2"/>
  <c r="J60" i="2"/>
  <c r="K60" i="2" s="1"/>
  <c r="L60" i="2" s="1"/>
  <c r="G61" i="2"/>
  <c r="H61" i="2"/>
  <c r="J61" i="2"/>
  <c r="K61" i="2" s="1"/>
  <c r="L61" i="2" s="1"/>
  <c r="G62" i="2"/>
  <c r="H62" i="2"/>
  <c r="J62" i="2"/>
  <c r="K62" i="2" s="1"/>
  <c r="L62" i="2" s="1"/>
  <c r="G63" i="2"/>
  <c r="H63" i="2"/>
  <c r="J63" i="2"/>
  <c r="K63" i="2" s="1"/>
  <c r="L63" i="2" s="1"/>
  <c r="G64" i="2"/>
  <c r="H64" i="2"/>
  <c r="J64" i="2"/>
  <c r="K64" i="2" s="1"/>
  <c r="L64" i="2" s="1"/>
  <c r="G65" i="2"/>
  <c r="H65" i="2"/>
  <c r="J65" i="2"/>
  <c r="K65" i="2" s="1"/>
  <c r="L65" i="2" s="1"/>
  <c r="G66" i="2"/>
  <c r="H66" i="2"/>
  <c r="J66" i="2"/>
  <c r="K66" i="2" s="1"/>
  <c r="L66" i="2" s="1"/>
  <c r="G67" i="2"/>
  <c r="H67" i="2"/>
  <c r="J67" i="2"/>
  <c r="K67" i="2" s="1"/>
  <c r="L67" i="2" s="1"/>
  <c r="G68" i="2"/>
  <c r="H68" i="2"/>
  <c r="J68" i="2"/>
  <c r="K68" i="2" s="1"/>
  <c r="L68" i="2" s="1"/>
  <c r="G69" i="2"/>
  <c r="H69" i="2"/>
  <c r="J69" i="2"/>
  <c r="K69" i="2" s="1"/>
  <c r="L69" i="2" s="1"/>
  <c r="G70" i="2"/>
  <c r="H70" i="2"/>
  <c r="J70" i="2"/>
  <c r="K70" i="2" s="1"/>
  <c r="L70" i="2" s="1"/>
  <c r="G71" i="2"/>
  <c r="H71" i="2"/>
  <c r="J71" i="2"/>
  <c r="K71" i="2" s="1"/>
  <c r="L71" i="2" s="1"/>
  <c r="G72" i="2"/>
  <c r="H72" i="2"/>
  <c r="J72" i="2"/>
  <c r="K72" i="2" s="1"/>
  <c r="L72" i="2" s="1"/>
  <c r="G73" i="2"/>
  <c r="H73" i="2"/>
  <c r="J73" i="2"/>
  <c r="K73" i="2" s="1"/>
  <c r="L73" i="2" s="1"/>
  <c r="G74" i="2"/>
  <c r="H74" i="2"/>
  <c r="J74" i="2"/>
  <c r="K74" i="2" s="1"/>
  <c r="L74" i="2" s="1"/>
  <c r="G75" i="2"/>
  <c r="H75" i="2"/>
  <c r="J75" i="2"/>
  <c r="K75" i="2" s="1"/>
  <c r="L75" i="2" s="1"/>
  <c r="G76" i="2"/>
  <c r="H76" i="2"/>
  <c r="J76" i="2"/>
  <c r="K76" i="2" s="1"/>
  <c r="L76" i="2" s="1"/>
  <c r="G77" i="2"/>
  <c r="H77" i="2"/>
  <c r="J77" i="2"/>
  <c r="K77" i="2" s="1"/>
  <c r="L77" i="2" s="1"/>
  <c r="G78" i="2"/>
  <c r="H78" i="2"/>
  <c r="J78" i="2"/>
  <c r="K78" i="2" s="1"/>
  <c r="L78" i="2" s="1"/>
  <c r="G79" i="2"/>
  <c r="H79" i="2"/>
  <c r="J79" i="2"/>
  <c r="K79" i="2" s="1"/>
  <c r="L79" i="2" s="1"/>
  <c r="G80" i="2"/>
  <c r="H80" i="2"/>
  <c r="J80" i="2"/>
  <c r="K80" i="2" s="1"/>
  <c r="L80" i="2" s="1"/>
  <c r="G81" i="2"/>
  <c r="H81" i="2"/>
  <c r="J81" i="2"/>
  <c r="K81" i="2" s="1"/>
  <c r="L81" i="2" s="1"/>
  <c r="G82" i="2"/>
  <c r="H82" i="2"/>
  <c r="J82" i="2"/>
  <c r="K82" i="2" s="1"/>
  <c r="L82" i="2" s="1"/>
  <c r="G83" i="2"/>
  <c r="H83" i="2"/>
  <c r="J83" i="2"/>
  <c r="K83" i="2" s="1"/>
  <c r="L83" i="2" s="1"/>
  <c r="G84" i="2"/>
  <c r="H84" i="2"/>
  <c r="J84" i="2"/>
  <c r="K84" i="2" s="1"/>
  <c r="L84" i="2" s="1"/>
  <c r="G85" i="2"/>
  <c r="H85" i="2"/>
  <c r="J85" i="2"/>
  <c r="K85" i="2" s="1"/>
  <c r="L85" i="2" s="1"/>
  <c r="G86" i="2"/>
  <c r="H86" i="2"/>
  <c r="J86" i="2"/>
  <c r="K86" i="2" s="1"/>
  <c r="L86" i="2" s="1"/>
  <c r="G87" i="2"/>
  <c r="H87" i="2"/>
  <c r="J87" i="2"/>
  <c r="K87" i="2" s="1"/>
  <c r="L87" i="2" s="1"/>
  <c r="G88" i="2"/>
  <c r="H88" i="2"/>
  <c r="J88" i="2"/>
  <c r="K88" i="2" s="1"/>
  <c r="L88" i="2" s="1"/>
  <c r="G89" i="2"/>
  <c r="H89" i="2"/>
  <c r="J89" i="2"/>
  <c r="K89" i="2" s="1"/>
  <c r="L89" i="2" s="1"/>
  <c r="G90" i="2"/>
  <c r="H90" i="2"/>
  <c r="J90" i="2"/>
  <c r="K90" i="2" s="1"/>
  <c r="L90" i="2" s="1"/>
  <c r="G91" i="2"/>
  <c r="H91" i="2"/>
  <c r="J91" i="2"/>
  <c r="K91" i="2" s="1"/>
  <c r="L91" i="2" s="1"/>
  <c r="G92" i="2"/>
  <c r="H92" i="2"/>
  <c r="J92" i="2"/>
  <c r="K92" i="2" s="1"/>
  <c r="L92" i="2" s="1"/>
  <c r="G93" i="2"/>
  <c r="H93" i="2"/>
  <c r="J93" i="2"/>
  <c r="K93" i="2" s="1"/>
  <c r="L93" i="2" s="1"/>
  <c r="G94" i="2"/>
  <c r="H94" i="2"/>
  <c r="J94" i="2"/>
  <c r="K94" i="2" s="1"/>
  <c r="L94" i="2" s="1"/>
  <c r="G95" i="2"/>
  <c r="H95" i="2"/>
  <c r="J95" i="2"/>
  <c r="K95" i="2" s="1"/>
  <c r="L95" i="2" s="1"/>
  <c r="G96" i="2"/>
  <c r="H96" i="2"/>
  <c r="J96" i="2"/>
  <c r="K96" i="2" s="1"/>
  <c r="L96" i="2" s="1"/>
  <c r="G97" i="2"/>
  <c r="H97" i="2"/>
  <c r="J97" i="2"/>
  <c r="K97" i="2" s="1"/>
  <c r="L97" i="2" s="1"/>
  <c r="G98" i="2"/>
  <c r="H98" i="2"/>
  <c r="J98" i="2"/>
  <c r="K98" i="2" s="1"/>
  <c r="L98" i="2" s="1"/>
  <c r="G99" i="2"/>
  <c r="H99" i="2"/>
  <c r="J99" i="2"/>
  <c r="K99" i="2" s="1"/>
  <c r="L99" i="2" s="1"/>
  <c r="G100" i="2"/>
  <c r="H100" i="2"/>
  <c r="J100" i="2"/>
  <c r="K100" i="2" s="1"/>
  <c r="L100" i="2" s="1"/>
  <c r="G101" i="2"/>
  <c r="H101" i="2"/>
  <c r="J101" i="2"/>
  <c r="K101" i="2" s="1"/>
  <c r="L101" i="2" s="1"/>
  <c r="G102" i="2"/>
  <c r="H102" i="2"/>
  <c r="J102" i="2"/>
  <c r="K102" i="2" s="1"/>
  <c r="L102" i="2" s="1"/>
  <c r="G103" i="2"/>
  <c r="H103" i="2"/>
  <c r="J103" i="2"/>
  <c r="K103" i="2" s="1"/>
  <c r="L103" i="2" s="1"/>
  <c r="G104" i="2"/>
  <c r="H104" i="2"/>
  <c r="J104" i="2"/>
  <c r="K104" i="2" s="1"/>
  <c r="L104" i="2" s="1"/>
  <c r="G105" i="2"/>
  <c r="H105" i="2"/>
  <c r="J105" i="2"/>
  <c r="K105" i="2" s="1"/>
  <c r="L105" i="2" s="1"/>
  <c r="G106" i="2"/>
  <c r="H106" i="2"/>
  <c r="J106" i="2"/>
  <c r="K106" i="2" s="1"/>
  <c r="L106" i="2" s="1"/>
  <c r="G107" i="2"/>
  <c r="H107" i="2"/>
  <c r="J107" i="2"/>
  <c r="K107" i="2" s="1"/>
  <c r="L107" i="2" s="1"/>
  <c r="G108" i="2"/>
  <c r="H108" i="2"/>
  <c r="J108" i="2"/>
  <c r="K108" i="2" s="1"/>
  <c r="L108" i="2" s="1"/>
  <c r="G109" i="2"/>
  <c r="J109" i="2"/>
  <c r="K109" i="2" s="1"/>
  <c r="L109" i="2" s="1"/>
  <c r="F9" i="6"/>
  <c r="H9" i="6"/>
  <c r="I9" i="6" s="1"/>
  <c r="J9" i="6" s="1"/>
  <c r="F8" i="6"/>
  <c r="H8" i="6"/>
  <c r="I8" i="6" s="1"/>
  <c r="J8" i="6" s="1"/>
  <c r="F7" i="6"/>
  <c r="H7" i="6"/>
  <c r="I7" i="6" s="1"/>
  <c r="J7" i="6" s="1"/>
  <c r="F6" i="6"/>
  <c r="H6" i="6"/>
  <c r="I6" i="6" s="1"/>
  <c r="J6" i="6" s="1"/>
  <c r="F5" i="6"/>
  <c r="H5" i="6"/>
  <c r="I5" i="6" s="1"/>
  <c r="J5" i="6" s="1"/>
  <c r="F4" i="6"/>
  <c r="H4" i="6"/>
  <c r="I4" i="6" s="1"/>
  <c r="J4" i="6" s="1"/>
  <c r="K33" i="2" l="1"/>
  <c r="L33" i="2" s="1"/>
  <c r="I110" i="2"/>
  <c r="H110" i="2" s="1"/>
  <c r="H4" i="2"/>
  <c r="J4" i="2"/>
  <c r="K4" i="2" s="1"/>
  <c r="L4" i="2" s="1"/>
  <c r="J110" i="2" l="1"/>
  <c r="K110" i="2" s="1"/>
  <c r="L110" i="2" s="1"/>
</calcChain>
</file>

<file path=xl/sharedStrings.xml><?xml version="1.0" encoding="utf-8"?>
<sst xmlns="http://schemas.openxmlformats.org/spreadsheetml/2006/main" count="557" uniqueCount="354">
  <si>
    <t>COPD - Eligible Population Estimator</t>
  </si>
  <si>
    <t>Produced and Funded by Sanofi and Regeneron for UK Healthcare Professionals only</t>
  </si>
  <si>
    <t>http://surl.sanofi.com/m1d</t>
  </si>
  <si>
    <t>MAT-XU-2501450 (v1.0)</t>
  </si>
  <si>
    <t>Date of Prep: April 2025</t>
  </si>
  <si>
    <t>Assumptions</t>
  </si>
  <si>
    <r>
      <rPr>
        <sz val="11"/>
        <color theme="1"/>
        <rFont val="Aptos Narrow"/>
        <family val="2"/>
        <scheme val="minor"/>
      </rPr>
      <t>1) Patients with COPD is calculated by mulipling the population in the area by the % prevalence</t>
    </r>
    <r>
      <rPr>
        <b/>
        <u/>
        <sz val="11"/>
        <color theme="1"/>
        <rFont val="Aptos Narrow"/>
        <family val="2"/>
        <scheme val="minor"/>
      </rPr>
      <t xml:space="preserve"> </t>
    </r>
  </si>
  <si>
    <t>2) The proportion of patients in each ICB are in line with data from the the Whittaker (2022) publication (referenced in the model).</t>
  </si>
  <si>
    <r>
      <t xml:space="preserve">a) COPD patients  with 2 or more moderate OR 1 or more severe exacerbations in previous 12 months        = 31,825 + 33780 + 19194 + 4094 + 2408 = 91301                                                                                                                            DIVIDED BY                                                                                                                                                                                                                                    Overall number of patients = 340,515                                                                                                                                                                          = 91301/340515 *100 = </t>
    </r>
    <r>
      <rPr>
        <b/>
        <sz val="11"/>
        <color theme="1"/>
        <rFont val="Aptos Narrow"/>
        <family val="2"/>
        <scheme val="minor"/>
      </rPr>
      <t>26.8%</t>
    </r>
    <r>
      <rPr>
        <sz val="11"/>
        <color theme="1"/>
        <rFont val="Aptos Narrow"/>
        <family val="2"/>
        <scheme val="minor"/>
      </rPr>
      <t xml:space="preserve"> </t>
    </r>
  </si>
  <si>
    <r>
      <t xml:space="preserve">b) COPD patients on triple therapy with 2 or more moderate OR 1 or more severe exacerbations: 6,364 +  9,380 + 7,062 + 1,815 + 1,226=25,847
DIVIDED BY  
COPD patients  with 2 or more moderate OR 1 or more severe exacerbations: 31,825 + 33,780 + 19,194 + 4,094 + 2,408 = 91,301
= 25,847/91,301 *100% = </t>
    </r>
    <r>
      <rPr>
        <b/>
        <sz val="11"/>
        <color theme="1"/>
        <rFont val="Aptos Narrow"/>
        <family val="2"/>
        <scheme val="minor"/>
      </rPr>
      <t>28.3%</t>
    </r>
  </si>
  <si>
    <r>
      <t>c) COPD patients with blood EOS≥300 with 2 or more moderate OR 1 or more severe exacerbations: 5,637 + 6,397 + 3,655 +791 + 436= 16,926
DIVIDED BY 
(SUM of COPD patients with blood EOS≥300 with 2 or more moderate OR 1 or more severe exacerbations: 5,637 + 6,397 + 3,655 +791 + 436= 16,926) + (SUM of COPD patients with blood EOS&lt;300 with 2 or more moderate OR 1 or more severe exacerbations: 11,233 + 12,497 + 7,690 + 1,669 + 921= 34,010)=50,936 
=16,926/50,936*100 =</t>
    </r>
    <r>
      <rPr>
        <b/>
        <sz val="11"/>
        <color theme="1"/>
        <rFont val="Aptos Narrow"/>
        <family val="2"/>
        <scheme val="minor"/>
      </rPr>
      <t>33.2%</t>
    </r>
    <r>
      <rPr>
        <sz val="11"/>
        <color theme="1"/>
        <rFont val="Aptos Narrow"/>
        <family val="2"/>
        <scheme val="minor"/>
      </rPr>
      <t xml:space="preserve"> </t>
    </r>
  </si>
  <si>
    <t>How to use this model</t>
  </si>
  <si>
    <t>1) Select the worksheet of the country you wish to view</t>
  </si>
  <si>
    <t>2) Use the filter on line 3 to select the ICB or health board you wish to focus upon or sort the data highest to lowest or vice versa</t>
  </si>
  <si>
    <t>a) For the English ICB column G will display the estimated number of eligible patients based on the old calculation within the New indication notification document MAT-XU-2401709 (v2.0). Column L will display the new calculation based on the NICE budget impact tool (how this is derived is shown at the bottom of the sheet)</t>
  </si>
  <si>
    <t>b) For the Scottish HBs column E will display the estimated number of eligible patients based on the old calculation within the New indication notification document MAT-XU-2401709 (v2.0). Column J will display the new calculation based on the NICE budget impact tool (how this is derived is shown at the bottom of the sheet)</t>
  </si>
  <si>
    <t>c) For the Welsh HBs column D will display the estimated number of eligible patients based on the old calculation within the New indication notification document MAT-XU-2401709 (v2.0). Column I will display the new calculation based on the NICE budget impact tool (how this is derived is shown at the bottom of the sheet)</t>
  </si>
  <si>
    <t>d) For the Northern Irish HSCTs column E will display the estimated number of eligible patients based on the old calculation within the New indication notification document MAT-XU-2401709 (v2.0). Column J will display the new calculation based on the NICE budget impact tool (how this is derived is shown at the bottom of the sheet)</t>
  </si>
  <si>
    <t>Data obtained from: General practice - disease prevalence data visualisation</t>
  </si>
  <si>
    <t>Frequency and Severity of Exacerbations of COPD Associated with Future Risk of Exacerbations and Mortality: A UK Routine Health Care Data Study - PubMed</t>
  </si>
  <si>
    <t>Area</t>
  </si>
  <si>
    <t>Population size</t>
  </si>
  <si>
    <t>Patient Estimates based  on NIN (31 per 100000)</t>
  </si>
  <si>
    <t>Prevalence of COPD</t>
  </si>
  <si>
    <t>Number of patients</t>
  </si>
  <si>
    <t>People with uncontrolled COPD (here 2+ moderate or 1+ severe exacerbations per year) - 26.8%</t>
  </si>
  <si>
    <t>Of these, people treated with triple therapy - 28.3%</t>
  </si>
  <si>
    <t>People with raised blood EOS (EOS; ≥300 cells/µL, "Type 2 inflammation") - 33.2%</t>
  </si>
  <si>
    <t>NHS Borders</t>
  </si>
  <si>
    <t>NHS Forth Valley</t>
  </si>
  <si>
    <t>NHS Grampian</t>
  </si>
  <si>
    <t>NHS Greater Glasgow and Clyde</t>
  </si>
  <si>
    <t>NHS Highland</t>
  </si>
  <si>
    <t>NHS Lanarkshire</t>
  </si>
  <si>
    <t>NHS Lothian</t>
  </si>
  <si>
    <t>NHS Orkney</t>
  </si>
  <si>
    <t>NHS Shetland</t>
  </si>
  <si>
    <t>NHS Tayside</t>
  </si>
  <si>
    <t>NHS Western Isles</t>
  </si>
  <si>
    <t>TOTAL</t>
  </si>
  <si>
    <t>SCOTLAND Published figure</t>
  </si>
  <si>
    <t>NOTE - Population of Scotland shown here is known to be incorrect as 3 health boards are not reporting their data. The population sizes for each area are likely wrong also as they were obtained via number of patients/prevalence*100</t>
  </si>
  <si>
    <t xml:space="preserve">Source </t>
  </si>
  <si>
    <t>Total population of Scotland (Mid-2023)</t>
  </si>
  <si>
    <t>-</t>
  </si>
  <si>
    <t>https://www.nrscotland.gov.uk/publications/mid-2023-population-estimates/?form=MG0AV3</t>
  </si>
  <si>
    <t>People aged 18 years and above</t>
  </si>
  <si>
    <t>https://www.scotlandscensus.gov.uk/webapi/jsf/tableView/tableView.xhtml</t>
  </si>
  <si>
    <t>General practice - disease prevalence data visualisation</t>
  </si>
  <si>
    <t>List size for COPD is all ages so the prevalence is applied to the total population of Scotland. It is assumed that the calculated number are all adults.</t>
  </si>
  <si>
    <t>People with uncontrolled COPD (here 2+ moderate or 1+ severe exacerbations per year)</t>
  </si>
  <si>
    <t xml:space="preserve">NHSE submission. Taken from : </t>
  </si>
  <si>
    <t>Of these, people treated with triple therapy</t>
  </si>
  <si>
    <t xml:space="preserve">Company clarification. Taken from : </t>
  </si>
  <si>
    <t>People with raised blood EOS (EOS; ≥300 cells/µL, "Type 2 inflammation")</t>
  </si>
  <si>
    <t>Eligible population</t>
  </si>
  <si>
    <t>Current year (2024)</t>
  </si>
  <si>
    <t>Year 1</t>
  </si>
  <si>
    <t>Year 2</t>
  </si>
  <si>
    <t>Year 3</t>
  </si>
  <si>
    <t>Population growth rate</t>
  </si>
  <si>
    <t>Notes</t>
  </si>
  <si>
    <t>ONS mid-2022 population data is inflated to an estimate of mid-2024 (current year).  Thereafter, this baseline is inflated using ONS population growth estimates</t>
  </si>
  <si>
    <t>- Table 1 of the following study linked above has been used to estimate the patient numbers</t>
  </si>
  <si>
    <r>
      <t xml:space="preserve">- </t>
    </r>
    <r>
      <rPr>
        <u/>
        <sz val="11"/>
        <color theme="1"/>
        <rFont val="Aptos Narrow"/>
        <family val="2"/>
        <scheme val="minor"/>
      </rPr>
      <t>Calculation 1:</t>
    </r>
    <r>
      <rPr>
        <sz val="11"/>
        <color theme="1"/>
        <rFont val="Aptos Narrow"/>
        <family val="2"/>
        <scheme val="minor"/>
      </rPr>
      <t xml:space="preserve"> COPD patients on triple therapy with 2 or more moderate OR 1 or more severe exacerbations: 6,364 +  9,380 + 7,062 + 1,815 + 1,226=25,847
DIVIDED by  
COPD patients  with 2 or more moderate OR 1 or more severe exacerbations: 31,825 + 33,780 + 19,194 + 4,094 + 2,408 = 91,301
= 25,847/91,301 *100% = 28.3%</t>
    </r>
  </si>
  <si>
    <r>
      <t xml:space="preserve">- </t>
    </r>
    <r>
      <rPr>
        <u/>
        <sz val="11"/>
        <color theme="1"/>
        <rFont val="Aptos Narrow"/>
        <family val="2"/>
        <scheme val="minor"/>
      </rPr>
      <t>Calculation 2</t>
    </r>
    <r>
      <rPr>
        <sz val="11"/>
        <color theme="1"/>
        <rFont val="Aptos Narrow"/>
        <family val="2"/>
        <scheme val="minor"/>
      </rPr>
      <t xml:space="preserve">: COPD patients with blood EOS≥300 with 2 or more moderate OR 1 or more severe exacerbations: 5,637 + 6,397 + 3,655 +791 + 436= 16,926
DIVIDED BY 
(SUM of COPD patients with blood EOS≥300 with 2 or more moderate OR 1 or more severe exacerbations: 5,637 + 6,397 + 3,655 +791 + 436= 16,926) + (SUM of COPD patients with blood EOS&lt;300 with 2 or more moderate OR 1 or more severe exacerbations: 11,233 + 12,497 + 7,690 + 1,669 + 921= 34,010)=50,936 
=16,926/50,936*100 =33.2% </t>
    </r>
  </si>
  <si>
    <t>Data Obtained from : NHS England QOF Database 2024</t>
  </si>
  <si>
    <t>ICB</t>
  </si>
  <si>
    <t>Sub-ICB Code</t>
  </si>
  <si>
    <t>x</t>
  </si>
  <si>
    <t>NHS Bath and North East Somerset, Swindon and Wiltshire ICB</t>
  </si>
  <si>
    <t>92G</t>
  </si>
  <si>
    <t>NHS BATH AND NORTH EAST SOMERSET, SWINDON AND WILTSHIRE CCG</t>
  </si>
  <si>
    <t>NHS Bedfordshire, Luton and Milton Keynes ICB</t>
  </si>
  <si>
    <t>M1J4Y</t>
  </si>
  <si>
    <t>NHS BEDFORDSHIRE, LUTON AND MILTON KEYNES CCG</t>
  </si>
  <si>
    <t>NHS Birmingham and Solihull ICB</t>
  </si>
  <si>
    <t>15E</t>
  </si>
  <si>
    <t>NHS BIRMINGHAM AND SOLIHULL CCG</t>
  </si>
  <si>
    <t>NHS Black Country ICB</t>
  </si>
  <si>
    <t>D2P2L</t>
  </si>
  <si>
    <t>NHS BLACK COUNTRY AND WEST BIRMINGHAM CCG</t>
  </si>
  <si>
    <t>NHS Bristol, North Somerset and South Gloucestershire ICB</t>
  </si>
  <si>
    <t>15C</t>
  </si>
  <si>
    <t>NHS BRISTOL, NORTH SOMERSET AND SOUTH GLOUCESTERSHIRE CCG</t>
  </si>
  <si>
    <t>NHS Buckinghamshire, Oxfordshire and Berkshire West ICB</t>
  </si>
  <si>
    <t>10Q</t>
  </si>
  <si>
    <t>NHS OXFORDSHIRE CCG</t>
  </si>
  <si>
    <t>14Y</t>
  </si>
  <si>
    <t>NHS BUCKINGHAMSHIRE CCG</t>
  </si>
  <si>
    <t>15A</t>
  </si>
  <si>
    <t>NHS BERKSHIRE WEST CCG</t>
  </si>
  <si>
    <t>NHS Cambridgeshire and Peterborough ICB</t>
  </si>
  <si>
    <t>06H</t>
  </si>
  <si>
    <t>NHS CAMBRIDGESHIRE AND PETERBOROUGH CCG</t>
  </si>
  <si>
    <t>NHS Cheshire and Merseyside ICB</t>
  </si>
  <si>
    <t>01F</t>
  </si>
  <si>
    <t>NHS HALTON CCG</t>
  </si>
  <si>
    <t>01J</t>
  </si>
  <si>
    <t>NHS KNOWSLEY CCG</t>
  </si>
  <si>
    <t>01T</t>
  </si>
  <si>
    <t>NHS SOUTH SEFTON CCG</t>
  </si>
  <si>
    <t>01V</t>
  </si>
  <si>
    <t>NHS SOUTHPORT AND FORMBY CCG</t>
  </si>
  <si>
    <t>01X</t>
  </si>
  <si>
    <t>NHS ST HELENS CCG</t>
  </si>
  <si>
    <t>02E</t>
  </si>
  <si>
    <t>NHS WARRINGTON CCG</t>
  </si>
  <si>
    <t>12F</t>
  </si>
  <si>
    <t>NHS WIRRAL CCG</t>
  </si>
  <si>
    <t>27D</t>
  </si>
  <si>
    <t>NHS CHESHIRE CCG</t>
  </si>
  <si>
    <t>99A</t>
  </si>
  <si>
    <t>NHS LIVERPOOL CCG</t>
  </si>
  <si>
    <t>NHS Cornwall and The Isles Of Scilly ICB</t>
  </si>
  <si>
    <t>11N</t>
  </si>
  <si>
    <t>NHS KERNOW CCG</t>
  </si>
  <si>
    <t>NHS Coventry and Warwickshire ICB</t>
  </si>
  <si>
    <t>B2M3M</t>
  </si>
  <si>
    <t>NHS COVENTRY AND WARWICKSHIRE CCG</t>
  </si>
  <si>
    <t>NHS Derby and Derbyshire ICB</t>
  </si>
  <si>
    <t>15M</t>
  </si>
  <si>
    <t>NHS DERBY AND DERBYSHIRE CCG</t>
  </si>
  <si>
    <t xml:space="preserve">NHS Devon ICB </t>
  </si>
  <si>
    <t>15N</t>
  </si>
  <si>
    <t>NHS DEVON CCG</t>
  </si>
  <si>
    <t>NHS Dorset ICB</t>
  </si>
  <si>
    <t>11J</t>
  </si>
  <si>
    <t>NHS DORSET CCG</t>
  </si>
  <si>
    <t>NHS Frimley ICB</t>
  </si>
  <si>
    <t>D4U1Y</t>
  </si>
  <si>
    <t>NHS FRIMLEY CCG</t>
  </si>
  <si>
    <t>NHS Gloucestershire ICB</t>
  </si>
  <si>
    <t>11M</t>
  </si>
  <si>
    <t>NHS GLOUCESTERSHIRE CCG</t>
  </si>
  <si>
    <t>NHS Greater Manchester ICB</t>
  </si>
  <si>
    <t>00T</t>
  </si>
  <si>
    <t>NHS BOLTON CCG</t>
  </si>
  <si>
    <t>00V</t>
  </si>
  <si>
    <t>NHS BURY CCG</t>
  </si>
  <si>
    <t>00Y</t>
  </si>
  <si>
    <t>NHS OLDHAM CCG</t>
  </si>
  <si>
    <t>01D</t>
  </si>
  <si>
    <t>NHS HEYWOOD, MIDDLETON AND ROCHDALE CCG</t>
  </si>
  <si>
    <t>01G</t>
  </si>
  <si>
    <t>NHS SALFORD CCG</t>
  </si>
  <si>
    <t>01W</t>
  </si>
  <si>
    <t>NHS STOCKPORT CCG</t>
  </si>
  <si>
    <t>01Y</t>
  </si>
  <si>
    <t>NHS TAMESIDE AND GLOSSOP CCG</t>
  </si>
  <si>
    <t>02A</t>
  </si>
  <si>
    <t>NHS TRAFFORD CCG</t>
  </si>
  <si>
    <t>02H</t>
  </si>
  <si>
    <t>NHS WIGAN BOROUGH CCG</t>
  </si>
  <si>
    <t>14L</t>
  </si>
  <si>
    <t>NHS MANCHESTER CCG</t>
  </si>
  <si>
    <t>NHS Hampshire and Isle Of Wight ICB</t>
  </si>
  <si>
    <t>10R</t>
  </si>
  <si>
    <t>NHS PORTSMOUTH CCG</t>
  </si>
  <si>
    <t>D9Y0V</t>
  </si>
  <si>
    <t>NHS HAMPSHIRE, SOUTHAMPTON AND ISLE OF WIGHT CCG</t>
  </si>
  <si>
    <t>NHS Herefordshire and Worcestershire ICB</t>
  </si>
  <si>
    <t>18C</t>
  </si>
  <si>
    <t>NHS HEREFORDSHIRE AND WORCESTERSHIRE CCG</t>
  </si>
  <si>
    <t>NHS Hertfordshire and West Essex ICB</t>
  </si>
  <si>
    <t>06K</t>
  </si>
  <si>
    <t>NHS EAST AND NORTH HERTFORDSHIRE CCG</t>
  </si>
  <si>
    <t>06N</t>
  </si>
  <si>
    <t>NHS HERTS VALLEYS CCG</t>
  </si>
  <si>
    <t>07H</t>
  </si>
  <si>
    <t>NHS WEST ESSEX CCG</t>
  </si>
  <si>
    <t>NHS Humber and North Yorkshire ICB</t>
  </si>
  <si>
    <t>02Y</t>
  </si>
  <si>
    <t>NHS EAST RIDING OF YORKSHIRE CCG</t>
  </si>
  <si>
    <t>03F</t>
  </si>
  <si>
    <t>NHS HULL CCG</t>
  </si>
  <si>
    <t>03H</t>
  </si>
  <si>
    <t>NHS NORTH EAST LINCOLNSHIRE CCG</t>
  </si>
  <si>
    <t>03K</t>
  </si>
  <si>
    <t>NHS NORTH LINCOLNSHIRE CCG</t>
  </si>
  <si>
    <t>03Q</t>
  </si>
  <si>
    <t>NHS VALE OF YORK CCG</t>
  </si>
  <si>
    <t>42D</t>
  </si>
  <si>
    <t>NHS NORTH YORKSHIRE CCG</t>
  </si>
  <si>
    <t>NHS Kent and Medway ICB</t>
  </si>
  <si>
    <t>91Q</t>
  </si>
  <si>
    <t>NHS KENT AND MEDWAY CCG</t>
  </si>
  <si>
    <t>NHS Lancashire and South Cumbria ICB</t>
  </si>
  <si>
    <t>00Q</t>
  </si>
  <si>
    <t>NHS BLACKBURN WITH DARWEN CCG</t>
  </si>
  <si>
    <t>00R</t>
  </si>
  <si>
    <t>NHS BLACKPOOL CCG</t>
  </si>
  <si>
    <t>00X</t>
  </si>
  <si>
    <t>NHS CHORLEY AND SOUTH RIBBLE CCG</t>
  </si>
  <si>
    <t>01A</t>
  </si>
  <si>
    <t>NHS EAST LANCASHIRE CCG</t>
  </si>
  <si>
    <t>01E</t>
  </si>
  <si>
    <t>NHS GREATER PRESTON CCG</t>
  </si>
  <si>
    <t>01K</t>
  </si>
  <si>
    <t>NHS MORECAMBE BAY CCG</t>
  </si>
  <si>
    <t>02G</t>
  </si>
  <si>
    <t>NHS WEST LANCASHIRE CCG</t>
  </si>
  <si>
    <t>02M</t>
  </si>
  <si>
    <t>NHS FYLDE AND WYRE CCG</t>
  </si>
  <si>
    <t>NHS Leicester, Leicestershire and Rutland ICB</t>
  </si>
  <si>
    <t>03W</t>
  </si>
  <si>
    <t>NHS EAST LEICESTERSHIRE AND RUTLAND CCG</t>
  </si>
  <si>
    <t>04C</t>
  </si>
  <si>
    <t>NHS LEICESTER CITY CCG</t>
  </si>
  <si>
    <t>04V</t>
  </si>
  <si>
    <t>NHS WEST LEICESTERSHIRE CCG</t>
  </si>
  <si>
    <t>NHS Lincolnshire ICB</t>
  </si>
  <si>
    <t>71E</t>
  </si>
  <si>
    <t>NHS LINCOLNSHIRE CCG</t>
  </si>
  <si>
    <t>NHS Mid and South Essex ICB</t>
  </si>
  <si>
    <t>06Q</t>
  </si>
  <si>
    <t>NHS MID ESSEX CCG</t>
  </si>
  <si>
    <t>07G</t>
  </si>
  <si>
    <t>NHS THURROCK CCG</t>
  </si>
  <si>
    <t>99E</t>
  </si>
  <si>
    <t>NHS BASILDON AND BRENTWOOD CCG</t>
  </si>
  <si>
    <t>99F</t>
  </si>
  <si>
    <t>NHS CASTLE POINT AND ROCHFORD CCG</t>
  </si>
  <si>
    <t>99G</t>
  </si>
  <si>
    <t>NHS SOUTHEND CCG</t>
  </si>
  <si>
    <t>NHS Norfolk and Waveney ICB</t>
  </si>
  <si>
    <t>26A</t>
  </si>
  <si>
    <t>NHS NORFOLK AND WAVENEY CCG</t>
  </si>
  <si>
    <t>NHS North Central London ICB</t>
  </si>
  <si>
    <t>93C</t>
  </si>
  <si>
    <t>NHS NORTH CENTRAL LONDON CCG</t>
  </si>
  <si>
    <t>NHS North East London ICB</t>
  </si>
  <si>
    <t>A3A8R</t>
  </si>
  <si>
    <t>NHS NORTH EAST LONDON CCG</t>
  </si>
  <si>
    <t>NHS North East and North Cumbria ICB</t>
  </si>
  <si>
    <t>00L</t>
  </si>
  <si>
    <t>NHS NORTHUMBERLAND CCG</t>
  </si>
  <si>
    <t>00N</t>
  </si>
  <si>
    <t>NHS SOUTH TYNESIDE CCG</t>
  </si>
  <si>
    <t>00P</t>
  </si>
  <si>
    <t>NHS SUNDERLAND CCG</t>
  </si>
  <si>
    <t>01H</t>
  </si>
  <si>
    <t>NHS NORTH CUMBRIA CCG</t>
  </si>
  <si>
    <t>13T</t>
  </si>
  <si>
    <t>NHS NEWCASTLE GATESHEAD CCG</t>
  </si>
  <si>
    <t>16C</t>
  </si>
  <si>
    <t>NHS TEES VALLEY CCG</t>
  </si>
  <si>
    <t>84H</t>
  </si>
  <si>
    <t>NHS COUNTY DURHAM CCG</t>
  </si>
  <si>
    <t>99C</t>
  </si>
  <si>
    <t>NHS NORTH TYNESIDE CCG</t>
  </si>
  <si>
    <t>NHS North West London ICB</t>
  </si>
  <si>
    <t>W2U3Z</t>
  </si>
  <si>
    <t>NHS NORTH WEST LONDON CCG</t>
  </si>
  <si>
    <t>NHS Northamptonshire ICB</t>
  </si>
  <si>
    <t>78H</t>
  </si>
  <si>
    <t>NHS NORTHAMPTONSHIRE CCG</t>
  </si>
  <si>
    <t>NHS Nottingham and Nottinghamshire ICB</t>
  </si>
  <si>
    <t>02Q</t>
  </si>
  <si>
    <t>NHS BASSETLAW CCG</t>
  </si>
  <si>
    <t>52R</t>
  </si>
  <si>
    <t>NHS NOTTINGHAM AND NOTTINGHAMSHIRE CCG</t>
  </si>
  <si>
    <t>NHS Shropshire, Telford and Wrekin ICB</t>
  </si>
  <si>
    <t>M2L0M</t>
  </si>
  <si>
    <t>NHS SHROPSHIRE, TELFORD AND WREKIN CCG</t>
  </si>
  <si>
    <t>NHS Somerset ICB</t>
  </si>
  <si>
    <t>11X</t>
  </si>
  <si>
    <t>NHS SOMERSET CCG</t>
  </si>
  <si>
    <t>NHS South East London ICB</t>
  </si>
  <si>
    <t>72Q</t>
  </si>
  <si>
    <t>NHS SOUTH EAST LONDON CCG</t>
  </si>
  <si>
    <t>NHS South West London ICB</t>
  </si>
  <si>
    <t>36L</t>
  </si>
  <si>
    <t>NHS SOUTH WEST LONDON CCG</t>
  </si>
  <si>
    <t>NHS South Yorkshire ICB</t>
  </si>
  <si>
    <t>02P</t>
  </si>
  <si>
    <t>NHS BARNSLEY CCG</t>
  </si>
  <si>
    <t>02X</t>
  </si>
  <si>
    <t>NHS DONCASTER CCG</t>
  </si>
  <si>
    <t>03L</t>
  </si>
  <si>
    <t>NHS ROTHERHAM CCG</t>
  </si>
  <si>
    <t>03N</t>
  </si>
  <si>
    <t>NHS SHEFFIELD CCG</t>
  </si>
  <si>
    <t>NHS Staffordshire and Stoke-on-Trent ICB</t>
  </si>
  <si>
    <t>04Y</t>
  </si>
  <si>
    <t>NHS CANNOCK CHASE CCG</t>
  </si>
  <si>
    <t>05D</t>
  </si>
  <si>
    <t>NHS EAST STAFFORDSHIRE CCG</t>
  </si>
  <si>
    <t>05G</t>
  </si>
  <si>
    <t>NHS NORTH STAFFORDSHIRE CCG</t>
  </si>
  <si>
    <t>05Q</t>
  </si>
  <si>
    <t>NHS SOUTH EAST STAFFORDSHIRE AND SEISDON PENINSULA CCG</t>
  </si>
  <si>
    <t>05V</t>
  </si>
  <si>
    <t>NHS STAFFORD AND SURROUNDS CCG</t>
  </si>
  <si>
    <t>05W</t>
  </si>
  <si>
    <t>NHS STOKE ON TRENT CCG</t>
  </si>
  <si>
    <t>NHS Suffolk and North East Essex ICB</t>
  </si>
  <si>
    <t>06L</t>
  </si>
  <si>
    <t>NHS IPSWICH AND EAST SUFFOLK CCG</t>
  </si>
  <si>
    <t>06T</t>
  </si>
  <si>
    <t>NHS NORTH EAST ESSEX CCG</t>
  </si>
  <si>
    <t>07K</t>
  </si>
  <si>
    <t>NHS WEST SUFFOLK CCG</t>
  </si>
  <si>
    <t>NHS Surrey Heartlands ICB</t>
  </si>
  <si>
    <t>92A</t>
  </si>
  <si>
    <t>NHS SURREY HEARTLANDS CCG</t>
  </si>
  <si>
    <t>NHS Sussex ICB</t>
  </si>
  <si>
    <t>09D</t>
  </si>
  <si>
    <t>NHS BRIGHTON AND HOVE CCG</t>
  </si>
  <si>
    <t>70F</t>
  </si>
  <si>
    <t>NHS WEST SUSSEX CCG</t>
  </si>
  <si>
    <t>97R</t>
  </si>
  <si>
    <t>NHS EAST SUSSEX CCG</t>
  </si>
  <si>
    <t>NHS West Yorkshire ICB</t>
  </si>
  <si>
    <t>02T</t>
  </si>
  <si>
    <t>NHS CALDERDALE CCG</t>
  </si>
  <si>
    <t>03R</t>
  </si>
  <si>
    <t>NHS WAKEFIELD CCG</t>
  </si>
  <si>
    <t>15F</t>
  </si>
  <si>
    <t>NHS LEEDS CCG</t>
  </si>
  <si>
    <t>36J</t>
  </si>
  <si>
    <t>NHS BRADFORD DISTRICT AND CRAVEN CCG</t>
  </si>
  <si>
    <t>X2C4Y</t>
  </si>
  <si>
    <t>NHS KIRKLEES CCG</t>
  </si>
  <si>
    <t>NHS England</t>
  </si>
  <si>
    <t>Total population of England (Mid-2022)</t>
  </si>
  <si>
    <t>Population Estimates, England and Wales: mid-2022.  Office for National Statistics. www.ons.gov.uk</t>
  </si>
  <si>
    <t>NOTE: Population of England reported by Office for National Stats. is smaller than list size reported in the 2024 QOF, possibly due to list size inflation. Therefore the NICE calculation below shows a smaller eligible population than if you were to use the list size for NHS England in the table.</t>
  </si>
  <si>
    <t>QOF 2023/24</t>
  </si>
  <si>
    <t>List size in QOF for COPD is all ages so the prevalence is applied to the total population of England. It is assumed that the calculated number are all adults.</t>
  </si>
  <si>
    <t>Data Obtained from : Stats Wales Mid Year 2023-July 2023</t>
  </si>
  <si>
    <t>General practice disease registers: interactive dashboard | GOV.WALES</t>
  </si>
  <si>
    <t>Aneurin Bevan University Health Board</t>
  </si>
  <si>
    <t>Cardiff &amp; Vale University Health Board</t>
  </si>
  <si>
    <t>Betsi Cadwaladr University Health Board</t>
  </si>
  <si>
    <t>Powys Teaching Health Board</t>
  </si>
  <si>
    <t>Cwm Taf Morgannwg University Health Board</t>
  </si>
  <si>
    <t>Swansea Bay University Health Board</t>
  </si>
  <si>
    <t>Hywel Dda Univerity Health Board</t>
  </si>
  <si>
    <t>All Wales Total</t>
  </si>
  <si>
    <t>Total population of Wales (Mid-2022)</t>
  </si>
  <si>
    <t>Usual resident population by age and local authority</t>
  </si>
  <si>
    <t>List size for COPD in all ages so the prevalence is applied to the total population of Wales. It is assumed that the calculated number are all adults.</t>
  </si>
  <si>
    <t>Population data obtained from: 2021 Census</t>
  </si>
  <si>
    <t xml:space="preserve">Prevalence data obtained from Raw Disease Prevalence in Northern Ireland 
2023/24: </t>
  </si>
  <si>
    <t>HSCT</t>
  </si>
  <si>
    <t>Belfast HSCT</t>
  </si>
  <si>
    <t xml:space="preserve">Southern HSCT </t>
  </si>
  <si>
    <t>South Eastern HSCT</t>
  </si>
  <si>
    <t>Northern HSCT</t>
  </si>
  <si>
    <t>Western HSCT</t>
  </si>
  <si>
    <t>Total population of Northern Ireland (2021)</t>
  </si>
  <si>
    <t>Northern Ireland Statistics and Research Agency (NISRA)</t>
  </si>
  <si>
    <t>List size for COPD is all ages so the prevalence is applied to the total population of Northern Ireland. It is assumed that the calculated number are all adults.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</si>
</sst>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 #,##0.00_-;_-* &quot;-&quot;??_-;_-@_-"/>
    <numFmt numFmtId="165" formatCode="_-* #,##0_-;\-* #,##0_-;_-* &quot;-&quot;??_-;_-@_-"/>
    <numFmt numFmtId="166" formatCode="0.0%"/>
    <numFmt numFmtId="167" formatCode="_-* #,##0_-;\-* #,##0_-;_-* &quot;-&quot;???_-;_-@_-"/>
  </numFmts>
  <fonts count="19">
    <font>
      <sz val="11"/>
      <color theme="1"/>
      <name val="Aptos Narrow"/>
      <family val="2"/>
      <scheme val="minor"/>
    </font>
    <font>
      <sz val="10"/>
      <name val="Arial"/>
      <family val="2"/>
    </font>
    <font>
      <sz val="10"/>
      <color theme="1"/>
      <name val="Arial"/>
      <family val="2"/>
    </font>
    <font>
      <sz val="9"/>
      <color theme="1"/>
      <name val="Aptos Narrow"/>
      <family val="2"/>
      <scheme val="minor"/>
    </font>
    <font>
      <u/>
      <sz val="11"/>
      <color theme="10"/>
      <name val="Aptos Narrow"/>
      <family val="2"/>
      <scheme val="minor"/>
    </font>
    <font>
      <u/>
      <sz val="9"/>
      <color theme="10"/>
      <name val="Aptos Narrow"/>
      <family val="2"/>
      <scheme val="minor"/>
    </font>
    <font>
      <b/>
      <sz val="9"/>
      <color theme="1"/>
      <name val="Aptos Narrow"/>
      <family val="2"/>
      <scheme val="minor"/>
    </font>
    <font>
      <sz val="11"/>
      <color theme="1"/>
      <name val="Aptos Narrow"/>
      <family val="2"/>
      <scheme val="minor"/>
    </font>
    <font>
      <b/>
      <sz val="11"/>
      <color theme="1"/>
      <name val="Aptos Narrow"/>
      <family val="2"/>
      <scheme val="minor"/>
    </font>
    <font>
      <sz val="11"/>
      <name val="Aptos Narrow"/>
      <family val="2"/>
      <scheme val="minor"/>
    </font>
    <font>
      <u/>
      <sz val="11"/>
      <color theme="1"/>
      <name val="Aptos Narrow"/>
      <family val="2"/>
      <scheme val="minor"/>
    </font>
    <font>
      <sz val="11"/>
      <color rgb="FF333333"/>
      <name val="Aptos Narrow"/>
      <family val="2"/>
    </font>
    <font>
      <sz val="12"/>
      <color theme="1"/>
      <name val="Aptos Narrow"/>
      <family val="2"/>
      <scheme val="minor"/>
    </font>
    <font>
      <sz val="12"/>
      <color rgb="FF1D1D1D"/>
      <name val="Aptos Narrow"/>
      <family val="2"/>
      <scheme val="minor"/>
    </font>
    <font>
      <sz val="22"/>
      <color theme="1"/>
      <name val="Aptos Narrow"/>
      <family val="2"/>
      <scheme val="minor"/>
    </font>
    <font>
      <u/>
      <sz val="20"/>
      <color theme="10"/>
      <name val="Aptos Narrow"/>
      <family val="2"/>
      <scheme val="minor"/>
    </font>
    <font>
      <u/>
      <sz val="18"/>
      <color theme="10"/>
      <name val="Aptos Narrow"/>
      <family val="2"/>
      <scheme val="minor"/>
    </font>
    <font>
      <b/>
      <sz val="22"/>
      <color theme="1"/>
      <name val="Aptos Narrow"/>
      <family val="2"/>
      <scheme val="minor"/>
    </font>
    <font>
      <b/>
      <u/>
      <sz val="11"/>
      <color theme="1"/>
      <name val="Aptos Narrow"/>
      <family val="2"/>
      <scheme val="minor"/>
    </font>
  </fonts>
  <fills count="7">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rgb="FFFFFF00"/>
        <bgColor indexed="64"/>
      </patternFill>
    </fill>
  </fills>
  <borders count="4">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auto="1"/>
      </top>
      <bottom style="double">
        <color auto="1"/>
      </bottom>
      <diagonal/>
    </border>
  </borders>
  <cellStyleXfs count="5">
    <xf numFmtId="0" fontId="0" fillId="0" borderId="0"/>
    <xf numFmtId="0" fontId="1" fillId="0" borderId="0"/>
    <xf numFmtId="0" fontId="4" fillId="0" borderId="0" applyNumberForma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79">
    <xf numFmtId="0" fontId="0" fillId="0" borderId="0" xfId="0"/>
    <xf numFmtId="3" fontId="2" fillId="2" borderId="0" xfId="1" applyNumberFormat="1" applyFont="1" applyFill="1" applyAlignment="1">
      <alignment horizontal="right"/>
    </xf>
    <xf numFmtId="0" fontId="2" fillId="2" borderId="0" xfId="1" applyFont="1" applyFill="1" applyAlignment="1">
      <alignment horizontal="left"/>
    </xf>
    <xf numFmtId="0" fontId="3" fillId="2" borderId="1" xfId="0" applyFont="1" applyFill="1" applyBorder="1" applyAlignment="1">
      <alignment horizontal="center"/>
    </xf>
    <xf numFmtId="0" fontId="4" fillId="2" borderId="1" xfId="2" applyFill="1" applyBorder="1" applyAlignment="1">
      <alignment horizontal="center" wrapText="1"/>
    </xf>
    <xf numFmtId="0" fontId="3" fillId="2" borderId="1" xfId="0" applyFont="1" applyFill="1" applyBorder="1" applyAlignment="1">
      <alignment horizontal="center" wrapText="1"/>
    </xf>
    <xf numFmtId="0" fontId="5" fillId="2" borderId="1" xfId="2" applyFont="1" applyFill="1" applyBorder="1" applyAlignment="1">
      <alignment horizontal="center" wrapText="1"/>
    </xf>
    <xf numFmtId="0" fontId="0" fillId="2" borderId="0" xfId="0" applyFill="1"/>
    <xf numFmtId="0" fontId="0" fillId="2" borderId="1" xfId="0" applyFill="1" applyBorder="1"/>
    <xf numFmtId="1" fontId="0" fillId="2" borderId="1" xfId="0" applyNumberFormat="1" applyFill="1" applyBorder="1" applyAlignment="1">
      <alignment horizontal="center" wrapText="1"/>
    </xf>
    <xf numFmtId="10" fontId="0" fillId="2" borderId="1" xfId="0" applyNumberFormat="1" applyFill="1" applyBorder="1" applyAlignment="1">
      <alignment horizontal="center"/>
    </xf>
    <xf numFmtId="1" fontId="0" fillId="2" borderId="1" xfId="0" applyNumberFormat="1" applyFill="1" applyBorder="1" applyAlignment="1">
      <alignment horizontal="center"/>
    </xf>
    <xf numFmtId="2" fontId="0" fillId="2" borderId="0" xfId="0" applyNumberFormat="1" applyFill="1"/>
    <xf numFmtId="0" fontId="0" fillId="2" borderId="0" xfId="0" applyFill="1" applyAlignment="1">
      <alignment horizontal="center"/>
    </xf>
    <xf numFmtId="0" fontId="0" fillId="2" borderId="0" xfId="0" applyFill="1" applyAlignment="1">
      <alignment horizontal="center" wrapText="1"/>
    </xf>
    <xf numFmtId="0" fontId="3" fillId="3" borderId="1" xfId="0" applyFont="1" applyFill="1" applyBorder="1" applyAlignment="1">
      <alignment horizontal="center" wrapText="1"/>
    </xf>
    <xf numFmtId="1" fontId="0" fillId="3" borderId="1" xfId="0" applyNumberFormat="1" applyFill="1" applyBorder="1" applyAlignment="1">
      <alignment horizontal="center" wrapText="1"/>
    </xf>
    <xf numFmtId="0" fontId="5" fillId="3" borderId="1" xfId="2" applyFont="1" applyFill="1" applyBorder="1" applyAlignment="1">
      <alignment horizontal="center" wrapText="1"/>
    </xf>
    <xf numFmtId="1" fontId="0" fillId="3" borderId="1" xfId="0" applyNumberFormat="1" applyFill="1" applyBorder="1" applyAlignment="1">
      <alignment horizontal="center"/>
    </xf>
    <xf numFmtId="0" fontId="0" fillId="4" borderId="1" xfId="0" applyFill="1" applyBorder="1"/>
    <xf numFmtId="1" fontId="0" fillId="4" borderId="1" xfId="0" applyNumberFormat="1" applyFill="1" applyBorder="1" applyAlignment="1">
      <alignment horizontal="center" wrapText="1"/>
    </xf>
    <xf numFmtId="10" fontId="0" fillId="4" borderId="1" xfId="0" applyNumberFormat="1" applyFill="1" applyBorder="1" applyAlignment="1">
      <alignment horizontal="center"/>
    </xf>
    <xf numFmtId="1" fontId="0" fillId="4" borderId="1" xfId="0" applyNumberFormat="1" applyFill="1" applyBorder="1" applyAlignment="1">
      <alignment horizontal="center"/>
    </xf>
    <xf numFmtId="0" fontId="6" fillId="2" borderId="1" xfId="0" applyFont="1" applyFill="1" applyBorder="1" applyAlignment="1">
      <alignment horizontal="center" wrapText="1"/>
    </xf>
    <xf numFmtId="0" fontId="0" fillId="2" borderId="1" xfId="0" applyFill="1" applyBorder="1" applyAlignment="1">
      <alignment horizontal="center"/>
    </xf>
    <xf numFmtId="0" fontId="0" fillId="2" borderId="1" xfId="0" applyFill="1" applyBorder="1" applyAlignment="1">
      <alignment horizontal="center" wrapText="1"/>
    </xf>
    <xf numFmtId="0" fontId="0" fillId="4" borderId="1" xfId="0" applyFill="1" applyBorder="1" applyAlignment="1">
      <alignment horizontal="center"/>
    </xf>
    <xf numFmtId="0" fontId="0" fillId="4" borderId="1" xfId="0" applyFill="1" applyBorder="1" applyAlignment="1">
      <alignment horizontal="center" wrapText="1"/>
    </xf>
    <xf numFmtId="0" fontId="0" fillId="2" borderId="0" xfId="0" applyFill="1" applyAlignment="1">
      <alignment horizontal="left"/>
    </xf>
    <xf numFmtId="0" fontId="3" fillId="2" borderId="1" xfId="0" applyFont="1" applyFill="1" applyBorder="1" applyAlignment="1">
      <alignment horizontal="left"/>
    </xf>
    <xf numFmtId="0" fontId="0" fillId="2" borderId="1" xfId="0" applyFill="1" applyBorder="1" applyAlignment="1">
      <alignment horizontal="left"/>
    </xf>
    <xf numFmtId="0" fontId="0" fillId="4" borderId="1" xfId="0" applyFill="1" applyBorder="1" applyAlignment="1">
      <alignment horizontal="left"/>
    </xf>
    <xf numFmtId="0" fontId="0" fillId="0" borderId="0" xfId="0" applyAlignment="1">
      <alignment horizontal="right"/>
    </xf>
    <xf numFmtId="0" fontId="9" fillId="0" borderId="0" xfId="0" applyFont="1" applyAlignment="1">
      <alignment wrapText="1"/>
    </xf>
    <xf numFmtId="165" fontId="0" fillId="0" borderId="0" xfId="3" applyNumberFormat="1" applyFont="1" applyFill="1" applyAlignment="1">
      <alignment horizontal="right"/>
    </xf>
    <xf numFmtId="0" fontId="4" fillId="0" borderId="0" xfId="2" applyFill="1" applyBorder="1" applyAlignment="1" applyProtection="1">
      <alignment vertical="top" wrapText="1"/>
    </xf>
    <xf numFmtId="10" fontId="0" fillId="0" borderId="0" xfId="4" applyNumberFormat="1" applyFont="1"/>
    <xf numFmtId="165" fontId="0" fillId="0" borderId="0" xfId="0" applyNumberFormat="1"/>
    <xf numFmtId="0" fontId="4" fillId="0" borderId="0" xfId="2" applyFill="1"/>
    <xf numFmtId="0" fontId="0" fillId="0" borderId="0" xfId="0" applyAlignment="1">
      <alignment wrapText="1"/>
    </xf>
    <xf numFmtId="166" fontId="0" fillId="5" borderId="0" xfId="4" applyNumberFormat="1" applyFont="1" applyFill="1"/>
    <xf numFmtId="0" fontId="4" fillId="0" borderId="0" xfId="2"/>
    <xf numFmtId="0" fontId="0" fillId="5" borderId="0" xfId="0" applyFill="1"/>
    <xf numFmtId="0" fontId="8" fillId="0" borderId="0" xfId="0" applyFont="1"/>
    <xf numFmtId="165" fontId="8" fillId="5" borderId="2" xfId="3" applyNumberFormat="1" applyFont="1" applyFill="1" applyBorder="1"/>
    <xf numFmtId="0" fontId="8" fillId="0" borderId="0" xfId="0" applyFont="1" applyAlignment="1">
      <alignment horizontal="center"/>
    </xf>
    <xf numFmtId="10" fontId="0" fillId="0" borderId="0" xfId="0" applyNumberFormat="1" applyAlignment="1">
      <alignment horizontal="right"/>
    </xf>
    <xf numFmtId="167" fontId="8" fillId="0" borderId="3" xfId="0" applyNumberFormat="1" applyFont="1" applyBorder="1"/>
    <xf numFmtId="167" fontId="8" fillId="0" borderId="0" xfId="0" applyNumberFormat="1" applyFont="1"/>
    <xf numFmtId="0" fontId="10" fillId="0" borderId="0" xfId="0" applyFont="1"/>
    <xf numFmtId="0" fontId="0" fillId="5" borderId="0" xfId="0" quotePrefix="1" applyFill="1"/>
    <xf numFmtId="165" fontId="0" fillId="0" borderId="0" xfId="3" applyNumberFormat="1" applyFont="1" applyFill="1" applyAlignment="1">
      <alignment horizontal="left"/>
    </xf>
    <xf numFmtId="3" fontId="11" fillId="0" borderId="0" xfId="0" applyNumberFormat="1" applyFont="1" applyAlignment="1">
      <alignment horizontal="center"/>
    </xf>
    <xf numFmtId="0" fontId="0" fillId="6" borderId="0" xfId="0" applyFill="1"/>
    <xf numFmtId="0" fontId="4" fillId="6" borderId="0" xfId="2" applyFill="1" applyBorder="1" applyAlignment="1" applyProtection="1">
      <alignment vertical="top" wrapText="1"/>
    </xf>
    <xf numFmtId="0" fontId="0" fillId="6" borderId="0" xfId="0" applyFill="1" applyAlignment="1">
      <alignment horizontal="center"/>
    </xf>
    <xf numFmtId="0" fontId="0" fillId="6" borderId="0" xfId="0" applyFill="1" applyAlignment="1">
      <alignment horizontal="left"/>
    </xf>
    <xf numFmtId="0" fontId="4" fillId="6" borderId="0" xfId="2" applyFill="1" applyAlignment="1">
      <alignment horizontal="left"/>
    </xf>
    <xf numFmtId="0" fontId="0" fillId="6" borderId="0" xfId="0" applyFill="1" applyAlignment="1">
      <alignment horizontal="center" wrapText="1"/>
    </xf>
    <xf numFmtId="0" fontId="2" fillId="6" borderId="0" xfId="1" applyFont="1" applyFill="1" applyAlignment="1">
      <alignment horizontal="left"/>
    </xf>
    <xf numFmtId="0" fontId="12" fillId="2" borderId="0" xfId="0" applyFont="1" applyFill="1"/>
    <xf numFmtId="0" fontId="13" fillId="0" borderId="0" xfId="0" applyFont="1"/>
    <xf numFmtId="0" fontId="14" fillId="2" borderId="0" xfId="0" applyFont="1" applyFill="1"/>
    <xf numFmtId="0" fontId="16" fillId="0" borderId="0" xfId="2" applyFont="1"/>
    <xf numFmtId="0" fontId="0" fillId="2" borderId="0" xfId="0" applyFill="1" applyAlignment="1">
      <alignment wrapText="1"/>
    </xf>
    <xf numFmtId="0" fontId="0" fillId="2" borderId="0" xfId="0" applyFill="1" applyAlignment="1">
      <alignment horizontal="left" vertical="center" wrapText="1"/>
    </xf>
    <xf numFmtId="0" fontId="17" fillId="2" borderId="0" xfId="0" applyFont="1" applyFill="1" applyAlignment="1">
      <alignment wrapText="1"/>
    </xf>
    <xf numFmtId="0" fontId="18" fillId="2" borderId="0" xfId="0" applyFont="1" applyFill="1" applyAlignment="1">
      <alignment wrapText="1"/>
    </xf>
    <xf numFmtId="0" fontId="3" fillId="2" borderId="1" xfId="0" applyFont="1" applyFill="1" applyBorder="1" applyAlignment="1">
      <alignment horizontal="left" vertical="center" indent="1"/>
    </xf>
    <xf numFmtId="0" fontId="3" fillId="2" borderId="1" xfId="0" applyFont="1" applyFill="1" applyBorder="1" applyAlignment="1">
      <alignment horizontal="left" vertical="center" wrapText="1" indent="1"/>
    </xf>
    <xf numFmtId="0" fontId="3" fillId="3" borderId="1" xfId="0" applyFont="1" applyFill="1" applyBorder="1" applyAlignment="1">
      <alignment horizontal="left" vertical="center" wrapText="1" indent="1"/>
    </xf>
    <xf numFmtId="0" fontId="15" fillId="0" borderId="0" xfId="2" applyFont="1" applyAlignment="1">
      <alignment horizontal="left" vertical="center" indent="1"/>
    </xf>
    <xf numFmtId="0" fontId="0" fillId="2" borderId="0" xfId="0" applyFill="1" applyAlignment="1">
      <alignment horizontal="left" vertical="center" indent="1"/>
    </xf>
    <xf numFmtId="1" fontId="0" fillId="2" borderId="0" xfId="0" applyNumberFormat="1" applyFill="1"/>
    <xf numFmtId="1" fontId="0" fillId="2" borderId="0" xfId="0" applyNumberFormat="1" applyFill="1" applyAlignment="1">
      <alignment horizontal="center" wrapText="1"/>
    </xf>
    <xf numFmtId="0" fontId="0" fillId="5" borderId="0" xfId="0" quotePrefix="1" applyFill="1" applyAlignment="1">
      <alignment vertical="top" wrapText="1"/>
    </xf>
    <xf numFmtId="0" fontId="0" fillId="0" borderId="0" xfId="0" applyAlignment="1">
      <alignment vertical="top" wrapText="1"/>
    </xf>
    <xf numFmtId="0" fontId="4" fillId="0" borderId="0" xfId="2" applyFill="1" applyBorder="1" applyAlignment="1" applyProtection="1">
      <alignment vertical="top" wrapText="1"/>
    </xf>
    <xf numFmtId="0" fontId="4" fillId="0" borderId="0" xfId="2" applyAlignment="1"/>
  </cellXfs>
  <cellStyles count="5">
    <cellStyle name="Comma" xfId="3" builtinId="3"/>
    <cellStyle name="Hyperlink" xfId="2" builtinId="8"/>
    <cellStyle name="Normal" xfId="0" builtinId="0"/>
    <cellStyle name="Normal 2" xfId="1" xr:uid="{E44547FA-FB3B-4D5D-ADD9-B314F8E6A806}"/>
    <cellStyle name="Per 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1</xdr:row>
      <xdr:rowOff>38100</xdr:rowOff>
    </xdr:from>
    <xdr:to>
      <xdr:col>6</xdr:col>
      <xdr:colOff>131711</xdr:colOff>
      <xdr:row>2</xdr:row>
      <xdr:rowOff>117876</xdr:rowOff>
    </xdr:to>
    <xdr:pic>
      <xdr:nvPicPr>
        <xdr:cNvPr id="3" name="Picture 2">
          <a:extLst>
            <a:ext uri="{FF2B5EF4-FFF2-40B4-BE49-F238E27FC236}">
              <a16:creationId xmlns:a16="http://schemas.microsoft.com/office/drawing/2014/main" id="{EF6C5CB5-074B-475D-B55C-9EDEC55155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8175" y="228600"/>
          <a:ext cx="3151136" cy="2702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38100</xdr:colOff>
      <xdr:row>8</xdr:row>
      <xdr:rowOff>171450</xdr:rowOff>
    </xdr:from>
    <xdr:to>
      <xdr:col>9</xdr:col>
      <xdr:colOff>401515</xdr:colOff>
      <xdr:row>31</xdr:row>
      <xdr:rowOff>1466</xdr:rowOff>
    </xdr:to>
    <xdr:grpSp>
      <xdr:nvGrpSpPr>
        <xdr:cNvPr id="10" name="Group 9">
          <a:extLst>
            <a:ext uri="{FF2B5EF4-FFF2-40B4-BE49-F238E27FC236}">
              <a16:creationId xmlns:a16="http://schemas.microsoft.com/office/drawing/2014/main" id="{17B0617D-31DF-FBFB-374F-93118906D783}"/>
            </a:ext>
          </a:extLst>
        </xdr:cNvPr>
        <xdr:cNvGrpSpPr/>
      </xdr:nvGrpSpPr>
      <xdr:grpSpPr>
        <a:xfrm>
          <a:off x="647700" y="1866900"/>
          <a:ext cx="5240215" cy="4325816"/>
          <a:chOff x="448408" y="949569"/>
          <a:chExt cx="5240215" cy="4211516"/>
        </a:xfrm>
      </xdr:grpSpPr>
      <xdr:sp macro="" textlink="">
        <xdr:nvSpPr>
          <xdr:cNvPr id="11" name="Rectangle 10">
            <a:extLst>
              <a:ext uri="{FF2B5EF4-FFF2-40B4-BE49-F238E27FC236}">
                <a16:creationId xmlns:a16="http://schemas.microsoft.com/office/drawing/2014/main" id="{6CEF97F8-B4B3-2203-4A21-DE3B2C3DC203}"/>
              </a:ext>
            </a:extLst>
          </xdr:cNvPr>
          <xdr:cNvSpPr/>
        </xdr:nvSpPr>
        <xdr:spPr>
          <a:xfrm>
            <a:off x="448408" y="949569"/>
            <a:ext cx="5240215" cy="4211516"/>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nchorCtr="0"/>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171450" marR="0" lvl="0" indent="-171450" algn="ctr" defTabSz="914400" rtl="0" eaLnBrk="1" fontAlgn="auto" latinLnBrk="0" hangingPunct="1">
              <a:lnSpc>
                <a:spcPct val="85000"/>
              </a:lnSpc>
              <a:spcBef>
                <a:spcPts val="300"/>
              </a:spcBef>
              <a:spcAft>
                <a:spcPts val="0"/>
              </a:spcAft>
              <a:buClrTx/>
              <a:buSzTx/>
              <a:buFont typeface="Arial" panose="020B0604020202020204" pitchFamily="34" charset="0"/>
              <a:buChar char="•"/>
              <a:tabLst/>
              <a:defRPr/>
            </a:pPr>
            <a:endParaRPr kumimoji="0" lang="en-GB" sz="1200" b="1" i="0" u="none" strike="noStrike" kern="1200" cap="none" spc="0" normalizeH="0" baseline="0">
              <a:ln>
                <a:noFill/>
              </a:ln>
              <a:solidFill>
                <a:srgbClr val="FF8F1C">
                  <a:lumMod val="60000"/>
                  <a:lumOff val="40000"/>
                </a:srgbClr>
              </a:solidFill>
              <a:effectLst/>
              <a:uLnTx/>
              <a:uFillTx/>
              <a:latin typeface="Arial"/>
              <a:ea typeface="+mn-ea"/>
              <a:cs typeface="+mn-cs"/>
            </a:endParaRPr>
          </a:p>
        </xdr:txBody>
      </xdr:sp>
      <xdr:sp macro="" textlink="">
        <xdr:nvSpPr>
          <xdr:cNvPr id="12" name="Rectangle: Rounded Corners 11">
            <a:extLst>
              <a:ext uri="{FF2B5EF4-FFF2-40B4-BE49-F238E27FC236}">
                <a16:creationId xmlns:a16="http://schemas.microsoft.com/office/drawing/2014/main" id="{6377EE47-F107-2496-CC62-69AF64BB0A68}"/>
              </a:ext>
            </a:extLst>
          </xdr:cNvPr>
          <xdr:cNvSpPr/>
        </xdr:nvSpPr>
        <xdr:spPr>
          <a:xfrm>
            <a:off x="609599" y="1072455"/>
            <a:ext cx="4876800" cy="689203"/>
          </a:xfrm>
          <a:prstGeom prst="roundRect">
            <a:avLst/>
          </a:prstGeom>
          <a:solidFill>
            <a:schemeClr val="tx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0"/>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85000"/>
              </a:lnSpc>
              <a:spcBef>
                <a:spcPts val="300"/>
              </a:spcBef>
              <a:spcAft>
                <a:spcPts val="0"/>
              </a:spcAft>
              <a:buClrTx/>
              <a:buSzTx/>
              <a:buFontTx/>
              <a:buNone/>
              <a:tabLst/>
              <a:defRPr/>
            </a:pPr>
            <a:r>
              <a:rPr kumimoji="0" lang="en-GB" sz="1600" b="1" i="0" u="none" strike="noStrike" kern="1200" cap="none" spc="0" normalizeH="0" baseline="0">
                <a:ln>
                  <a:noFill/>
                </a:ln>
                <a:solidFill>
                  <a:srgbClr val="009B77">
                    <a:lumMod val="20000"/>
                    <a:lumOff val="80000"/>
                  </a:srgbClr>
                </a:solidFill>
                <a:effectLst/>
                <a:uLnTx/>
                <a:uFillTx/>
                <a:latin typeface="Calibri" panose="020F0502020204030204" pitchFamily="34" charset="0"/>
                <a:ea typeface="+mn-ea"/>
                <a:cs typeface="Calibri" panose="020F0502020204030204" pitchFamily="34" charset="0"/>
              </a:rPr>
              <a:t>COPD patients total prevalence</a:t>
            </a:r>
          </a:p>
        </xdr:txBody>
      </xdr:sp>
      <xdr:sp macro="" textlink="">
        <xdr:nvSpPr>
          <xdr:cNvPr id="13" name="Rectangle: Rounded Corners 12">
            <a:extLst>
              <a:ext uri="{FF2B5EF4-FFF2-40B4-BE49-F238E27FC236}">
                <a16:creationId xmlns:a16="http://schemas.microsoft.com/office/drawing/2014/main" id="{D7AE7C27-DC82-C478-7248-C81B2054D704}"/>
              </a:ext>
            </a:extLst>
          </xdr:cNvPr>
          <xdr:cNvSpPr/>
        </xdr:nvSpPr>
        <xdr:spPr>
          <a:xfrm>
            <a:off x="978876" y="2067192"/>
            <a:ext cx="4138246" cy="711692"/>
          </a:xfrm>
          <a:prstGeom prst="roundRect">
            <a:avLst/>
          </a:prstGeom>
          <a:solidFill>
            <a:schemeClr val="tx2">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nchorCtr="0"/>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85000"/>
              </a:lnSpc>
              <a:spcBef>
                <a:spcPts val="300"/>
              </a:spcBef>
              <a:spcAft>
                <a:spcPts val="0"/>
              </a:spcAft>
              <a:buClrTx/>
              <a:buSzTx/>
              <a:buFontTx/>
              <a:buNone/>
              <a:tabLst/>
              <a:defRPr/>
            </a:pPr>
            <a:r>
              <a:rPr kumimoji="0" lang="en-GB" sz="1600" b="1" i="0" u="none" strike="noStrike" kern="1200" cap="none" spc="0" normalizeH="0" baseline="0">
                <a:ln>
                  <a:noFill/>
                </a:ln>
                <a:solidFill>
                  <a:srgbClr val="009B77">
                    <a:lumMod val="20000"/>
                    <a:lumOff val="80000"/>
                  </a:srgbClr>
                </a:solidFill>
                <a:effectLst/>
                <a:uLnTx/>
                <a:uFillTx/>
                <a:latin typeface="Calibri" panose="020F0502020204030204" pitchFamily="34" charset="0"/>
                <a:ea typeface="+mn-ea"/>
                <a:cs typeface="Calibri" panose="020F0502020204030204" pitchFamily="34" charset="0"/>
              </a:rPr>
              <a:t>COPD pts with EITHER 2+Moderate OR 1+Severe Exacerbations in the last 12 months</a:t>
            </a:r>
          </a:p>
          <a:p>
            <a:pPr marL="0" marR="0" lvl="0" indent="0" algn="ctr" defTabSz="914400" rtl="0" eaLnBrk="1" fontAlgn="auto" latinLnBrk="0" hangingPunct="1">
              <a:lnSpc>
                <a:spcPct val="85000"/>
              </a:lnSpc>
              <a:spcBef>
                <a:spcPts val="300"/>
              </a:spcBef>
              <a:spcAft>
                <a:spcPts val="0"/>
              </a:spcAft>
              <a:buClrTx/>
              <a:buSzTx/>
              <a:buFontTx/>
              <a:buNone/>
              <a:tabLst/>
              <a:defRPr/>
            </a:pPr>
            <a:endParaRPr kumimoji="0" lang="en-GB" sz="1600" b="1" i="0" u="none" strike="noStrike" kern="1200" cap="none" spc="0" normalizeH="0" baseline="0">
              <a:ln>
                <a:noFill/>
              </a:ln>
              <a:solidFill>
                <a:srgbClr val="009B77">
                  <a:lumMod val="20000"/>
                  <a:lumOff val="80000"/>
                </a:srgbClr>
              </a:solidFill>
              <a:effectLst/>
              <a:uLnTx/>
              <a:uFillTx/>
              <a:latin typeface="Calibri" panose="020F0502020204030204" pitchFamily="34" charset="0"/>
              <a:ea typeface="+mn-ea"/>
              <a:cs typeface="Calibri" panose="020F0502020204030204" pitchFamily="34" charset="0"/>
            </a:endParaRPr>
          </a:p>
        </xdr:txBody>
      </xdr:sp>
      <xdr:sp macro="" textlink="">
        <xdr:nvSpPr>
          <xdr:cNvPr id="14" name="Rectangle: Rounded Corners 13">
            <a:extLst>
              <a:ext uri="{FF2B5EF4-FFF2-40B4-BE49-F238E27FC236}">
                <a16:creationId xmlns:a16="http://schemas.microsoft.com/office/drawing/2014/main" id="{7320EA0F-5087-C65C-AFE6-21FC856E0576}"/>
              </a:ext>
            </a:extLst>
          </xdr:cNvPr>
          <xdr:cNvSpPr/>
        </xdr:nvSpPr>
        <xdr:spPr>
          <a:xfrm>
            <a:off x="1321776" y="3084418"/>
            <a:ext cx="3452447" cy="711692"/>
          </a:xfrm>
          <a:prstGeom prst="roundRect">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b" anchorCtr="0"/>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85000"/>
              </a:lnSpc>
              <a:spcBef>
                <a:spcPts val="300"/>
              </a:spcBef>
              <a:spcAft>
                <a:spcPts val="0"/>
              </a:spcAft>
              <a:buClrTx/>
              <a:buSzTx/>
              <a:buFontTx/>
              <a:buNone/>
              <a:tabLst/>
              <a:defRPr/>
            </a:pPr>
            <a:r>
              <a:rPr kumimoji="0" lang="en-GB" sz="1600" b="1" i="0" u="none" strike="noStrike" kern="1200" cap="none" spc="0" normalizeH="0" baseline="0">
                <a:ln>
                  <a:noFill/>
                </a:ln>
                <a:solidFill>
                  <a:srgbClr val="009B77">
                    <a:lumMod val="20000"/>
                    <a:lumOff val="80000"/>
                  </a:srgbClr>
                </a:solidFill>
                <a:effectLst/>
                <a:uLnTx/>
                <a:uFillTx/>
                <a:latin typeface="Calibri" panose="020F0502020204030204" pitchFamily="34" charset="0"/>
                <a:ea typeface="+mn-ea"/>
                <a:cs typeface="Calibri" panose="020F0502020204030204" pitchFamily="34" charset="0"/>
              </a:rPr>
              <a:t>Patients on Triple Therapy</a:t>
            </a:r>
          </a:p>
          <a:p>
            <a:pPr marL="0" marR="0" lvl="0" indent="0" algn="ctr" defTabSz="914400" rtl="0" eaLnBrk="1" fontAlgn="auto" latinLnBrk="0" hangingPunct="1">
              <a:lnSpc>
                <a:spcPct val="85000"/>
              </a:lnSpc>
              <a:spcBef>
                <a:spcPts val="300"/>
              </a:spcBef>
              <a:spcAft>
                <a:spcPts val="0"/>
              </a:spcAft>
              <a:buClrTx/>
              <a:buSzTx/>
              <a:buFontTx/>
              <a:buNone/>
              <a:tabLst/>
              <a:defRPr/>
            </a:pPr>
            <a:r>
              <a:rPr kumimoji="0" lang="en-GB" sz="1800" b="1" i="0" u="none" strike="noStrike" kern="1200" cap="none" spc="0" normalizeH="0" baseline="0">
                <a:ln>
                  <a:noFill/>
                </a:ln>
                <a:solidFill>
                  <a:srgbClr val="009B77">
                    <a:lumMod val="20000"/>
                    <a:lumOff val="80000"/>
                  </a:srgbClr>
                </a:solidFill>
                <a:effectLst/>
                <a:uLnTx/>
                <a:uFillTx/>
                <a:latin typeface="Calibri" panose="020F0502020204030204" pitchFamily="34" charset="0"/>
                <a:ea typeface="+mn-ea"/>
                <a:cs typeface="Calibri" panose="020F0502020204030204" pitchFamily="34" charset="0"/>
              </a:rPr>
              <a:t> </a:t>
            </a:r>
            <a:endParaRPr kumimoji="0" lang="en-GB" sz="1200" b="1" i="0" u="none" strike="noStrike" kern="1200" cap="none" spc="0" normalizeH="0" baseline="0">
              <a:ln>
                <a:noFill/>
              </a:ln>
              <a:solidFill>
                <a:srgbClr val="009B77">
                  <a:lumMod val="20000"/>
                  <a:lumOff val="80000"/>
                </a:srgbClr>
              </a:solidFill>
              <a:effectLst/>
              <a:uLnTx/>
              <a:uFillTx/>
              <a:latin typeface="Calibri" panose="020F0502020204030204" pitchFamily="34" charset="0"/>
              <a:ea typeface="+mn-ea"/>
              <a:cs typeface="Calibri" panose="020F0502020204030204" pitchFamily="34" charset="0"/>
            </a:endParaRPr>
          </a:p>
        </xdr:txBody>
      </xdr:sp>
      <xdr:sp macro="" textlink="">
        <xdr:nvSpPr>
          <xdr:cNvPr id="15" name="Rectangle: Rounded Corners 14">
            <a:extLst>
              <a:ext uri="{FF2B5EF4-FFF2-40B4-BE49-F238E27FC236}">
                <a16:creationId xmlns:a16="http://schemas.microsoft.com/office/drawing/2014/main" id="{B4360EB9-08AB-EECD-6D21-69FA2415200D}"/>
              </a:ext>
            </a:extLst>
          </xdr:cNvPr>
          <xdr:cNvSpPr/>
        </xdr:nvSpPr>
        <xdr:spPr>
          <a:xfrm>
            <a:off x="1707172" y="4101646"/>
            <a:ext cx="2681654" cy="772224"/>
          </a:xfrm>
          <a:prstGeom prst="round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nchorCtr="0"/>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85000"/>
              </a:lnSpc>
              <a:spcBef>
                <a:spcPts val="300"/>
              </a:spcBef>
              <a:spcAft>
                <a:spcPts val="0"/>
              </a:spcAft>
              <a:buClrTx/>
              <a:buSzTx/>
              <a:buFontTx/>
              <a:buNone/>
              <a:tabLst/>
              <a:defRPr/>
            </a:pPr>
            <a:r>
              <a:rPr lang="en-GB" sz="1600" b="1">
                <a:solidFill>
                  <a:schemeClr val="bg1"/>
                </a:solidFill>
                <a:latin typeface="Calibri" panose="020F0502020204030204" pitchFamily="34" charset="0"/>
                <a:cs typeface="Calibri" panose="020F0502020204030204" pitchFamily="34" charset="0"/>
              </a:rPr>
              <a:t>Patients with</a:t>
            </a:r>
            <a:r>
              <a:rPr kumimoji="0" lang="en-GB" sz="1600" b="1" i="0" u="none" strike="noStrike" kern="1200" cap="none" spc="0" normalizeH="0" baseline="0">
                <a:ln>
                  <a:noFill/>
                </a:ln>
                <a:solidFill>
                  <a:schemeClr val="bg1"/>
                </a:solidFill>
                <a:effectLst/>
                <a:uLnTx/>
                <a:uFillTx/>
                <a:latin typeface="Calibri" panose="020F0502020204030204" pitchFamily="34" charset="0"/>
                <a:ea typeface="+mn-ea"/>
                <a:cs typeface="Calibri" panose="020F0502020204030204" pitchFamily="34" charset="0"/>
              </a:rPr>
              <a:t>  EOS&gt;300 cells/ul </a:t>
            </a:r>
          </a:p>
          <a:p>
            <a:pPr marL="0" marR="0" lvl="0" indent="0" algn="ctr" defTabSz="914400" rtl="0" eaLnBrk="1" fontAlgn="auto" latinLnBrk="0" hangingPunct="1">
              <a:lnSpc>
                <a:spcPct val="85000"/>
              </a:lnSpc>
              <a:spcBef>
                <a:spcPts val="300"/>
              </a:spcBef>
              <a:spcAft>
                <a:spcPts val="0"/>
              </a:spcAft>
              <a:buClrTx/>
              <a:buSzTx/>
              <a:buFontTx/>
              <a:buNone/>
              <a:tabLst/>
              <a:defRPr/>
            </a:pPr>
            <a:r>
              <a:rPr kumimoji="0" lang="en-GB" sz="1800" b="1" i="0" u="none" strike="noStrike" kern="1200" cap="none" spc="0" normalizeH="0" baseline="0">
                <a:ln>
                  <a:noFill/>
                </a:ln>
                <a:solidFill>
                  <a:schemeClr val="bg1"/>
                </a:solidFill>
                <a:effectLst/>
                <a:uLnTx/>
                <a:uFillTx/>
                <a:latin typeface="Calibri" panose="020F0502020204030204" pitchFamily="34" charset="0"/>
                <a:ea typeface="+mn-ea"/>
                <a:cs typeface="Calibri" panose="020F0502020204030204" pitchFamily="34" charset="0"/>
              </a:rPr>
              <a:t>  </a:t>
            </a:r>
            <a:endParaRPr kumimoji="0" lang="en-GB" sz="1200" b="1" i="0" u="none" strike="noStrike" kern="1200" cap="none" spc="0" normalizeH="0" baseline="0">
              <a:ln>
                <a:noFill/>
              </a:ln>
              <a:solidFill>
                <a:schemeClr val="bg1"/>
              </a:solidFill>
              <a:effectLst/>
              <a:uLnTx/>
              <a:uFillTx/>
              <a:latin typeface="Calibri" panose="020F0502020204030204" pitchFamily="34" charset="0"/>
              <a:ea typeface="+mn-ea"/>
              <a:cs typeface="Calibri" panose="020F0502020204030204" pitchFamily="34" charset="0"/>
            </a:endParaRPr>
          </a:p>
        </xdr:txBody>
      </xdr:sp>
    </xdr:grpSp>
    <xdr:clientData/>
  </xdr:twoCellAnchor>
  <xdr:oneCellAnchor>
    <xdr:from>
      <xdr:col>1</xdr:col>
      <xdr:colOff>19051</xdr:colOff>
      <xdr:row>5</xdr:row>
      <xdr:rowOff>28575</xdr:rowOff>
    </xdr:from>
    <xdr:ext cx="6172200" cy="530658"/>
    <xdr:sp macro="" textlink="">
      <xdr:nvSpPr>
        <xdr:cNvPr id="23" name="TextBox 22">
          <a:extLst>
            <a:ext uri="{FF2B5EF4-FFF2-40B4-BE49-F238E27FC236}">
              <a16:creationId xmlns:a16="http://schemas.microsoft.com/office/drawing/2014/main" id="{A5616F5C-8DC9-42D6-924B-3CC7CADA1F4C}"/>
            </a:ext>
          </a:extLst>
        </xdr:cNvPr>
        <xdr:cNvSpPr txBox="1"/>
      </xdr:nvSpPr>
      <xdr:spPr>
        <a:xfrm>
          <a:off x="628651" y="1152525"/>
          <a:ext cx="6172200" cy="530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GB" sz="1400" b="1">
              <a:solidFill>
                <a:srgbClr val="444492"/>
              </a:solidFill>
              <a:effectLst/>
              <a:latin typeface="+mn-lt"/>
              <a:ea typeface="+mn-ea"/>
              <a:cs typeface="+mn-cs"/>
            </a:rPr>
            <a:t>MODEL OBJECTIVE: </a:t>
          </a:r>
          <a:r>
            <a:rPr lang="en-GB" sz="1400">
              <a:solidFill>
                <a:sysClr val="windowText" lastClr="000000"/>
              </a:solidFill>
              <a:effectLst/>
              <a:latin typeface="+mn-lt"/>
              <a:ea typeface="+mn-ea"/>
              <a:cs typeface="+mn-cs"/>
            </a:rPr>
            <a:t>This model allows the user to explore the eligible</a:t>
          </a:r>
          <a:r>
            <a:rPr lang="en-GB" sz="1400" baseline="0">
              <a:solidFill>
                <a:sysClr val="windowText" lastClr="000000"/>
              </a:solidFill>
              <a:effectLst/>
              <a:latin typeface="+mn-lt"/>
              <a:ea typeface="+mn-ea"/>
              <a:cs typeface="+mn-cs"/>
            </a:rPr>
            <a:t> patient that could be treated with Dupilumab for COPD based on assumptions agreed with NICE.</a:t>
          </a:r>
          <a:endParaRPr lang="en-GB" sz="1400">
            <a:solidFill>
              <a:sysClr val="windowText" lastClr="000000"/>
            </a:solidFill>
            <a:effectLst/>
          </a:endParaRPr>
        </a:p>
      </xdr:txBody>
    </xdr:sp>
    <xdr:clientData/>
  </xdr:oneCellAnchor>
  <xdr:twoCellAnchor>
    <xdr:from>
      <xdr:col>0</xdr:col>
      <xdr:colOff>571500</xdr:colOff>
      <xdr:row>31</xdr:row>
      <xdr:rowOff>114300</xdr:rowOff>
    </xdr:from>
    <xdr:to>
      <xdr:col>16</xdr:col>
      <xdr:colOff>401170</xdr:colOff>
      <xdr:row>36</xdr:row>
      <xdr:rowOff>180975</xdr:rowOff>
    </xdr:to>
    <xdr:sp macro="" textlink="">
      <xdr:nvSpPr>
        <xdr:cNvPr id="24" name="Rectangle 23">
          <a:extLst>
            <a:ext uri="{FF2B5EF4-FFF2-40B4-BE49-F238E27FC236}">
              <a16:creationId xmlns:a16="http://schemas.microsoft.com/office/drawing/2014/main" id="{A6C7A5E2-D2AF-4A82-8896-1514E6EB6B16}"/>
            </a:ext>
          </a:extLst>
        </xdr:cNvPr>
        <xdr:cNvSpPr/>
      </xdr:nvSpPr>
      <xdr:spPr>
        <a:xfrm>
          <a:off x="571500" y="6191250"/>
          <a:ext cx="9583270" cy="1019175"/>
        </a:xfrm>
        <a:prstGeom prst="rect">
          <a:avLst/>
        </a:prstGeom>
        <a:solidFill>
          <a:sysClr val="window" lastClr="FFFFFF"/>
        </a:solidFill>
        <a:ln w="12700" cap="flat" cmpd="sng" algn="ctr">
          <a:solidFill>
            <a:sysClr val="window" lastClr="FFFFFF"/>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400" b="1" i="0" u="sng" strike="noStrike" kern="0" cap="none" spc="0" normalizeH="0" baseline="0" noProof="0">
              <a:ln>
                <a:noFill/>
              </a:ln>
              <a:solidFill>
                <a:sysClr val="windowText" lastClr="000000"/>
              </a:solidFill>
              <a:effectLst/>
              <a:uLnTx/>
              <a:uFillTx/>
              <a:latin typeface="Calibri" panose="020F0502020204030204"/>
              <a:ea typeface="+mn-ea"/>
              <a:cs typeface="+mn-cs"/>
            </a:rPr>
            <a:t>Indication - COPD</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400" b="0" i="0" u="none" strike="noStrike" kern="0" cap="none" spc="0" normalizeH="0" baseline="0" noProof="0">
              <a:ln>
                <a:noFill/>
              </a:ln>
              <a:solidFill>
                <a:sysClr val="windowText" lastClr="000000"/>
              </a:solidFill>
              <a:effectLst/>
              <a:uLnTx/>
              <a:uFillTx/>
              <a:latin typeface="Calibri" panose="020F0502020204030204"/>
              <a:ea typeface="+mn-ea"/>
              <a:cs typeface="+mn-cs"/>
            </a:rPr>
            <a:t>- Dupixent is indicated in adults as add-on maintenance treatment for uncontrolled chronic obstructive pulmonary disease (COPD) characterised by raised blood eosinophils on a combination of an inhaled corticosteroid (ICS), a long-acting beta2-agonist (LABA), and a long-acting muscarinic antagonist (LAMA), or on a combination of a LABA and a LAMA if ICS is not appropriate</a:t>
          </a:r>
        </a:p>
      </xdr:txBody>
    </xdr:sp>
    <xdr:clientData/>
  </xdr:twoCellAnchor>
  <xdr:oneCellAnchor>
    <xdr:from>
      <xdr:col>11</xdr:col>
      <xdr:colOff>381000</xdr:colOff>
      <xdr:row>1</xdr:row>
      <xdr:rowOff>104775</xdr:rowOff>
    </xdr:from>
    <xdr:ext cx="3061544" cy="980910"/>
    <xdr:sp macro="" textlink="">
      <xdr:nvSpPr>
        <xdr:cNvPr id="26" name="TextBox 25">
          <a:extLst>
            <a:ext uri="{FF2B5EF4-FFF2-40B4-BE49-F238E27FC236}">
              <a16:creationId xmlns:a16="http://schemas.microsoft.com/office/drawing/2014/main" id="{719F985D-FCFC-4380-B22C-3EF77C9D47B0}"/>
            </a:ext>
          </a:extLst>
        </xdr:cNvPr>
        <xdr:cNvSpPr txBox="1"/>
      </xdr:nvSpPr>
      <xdr:spPr>
        <a:xfrm>
          <a:off x="7086600" y="295275"/>
          <a:ext cx="3061544" cy="98091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ptos Narrow" panose="02110004020202020204"/>
              <a:ea typeface="+mn-ea"/>
              <a:cs typeface="+mn-cs"/>
            </a:rPr>
            <a:t>To view the prescribing information for</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ptos Narrow" panose="02110004020202020204"/>
              <a:ea typeface="+mn-ea"/>
              <a:cs typeface="+mn-cs"/>
            </a:rPr>
            <a:t> Dupixent (dupilumab) please scan this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ptos Narrow" panose="02110004020202020204"/>
              <a:ea typeface="+mn-ea"/>
              <a:cs typeface="+mn-cs"/>
            </a:rPr>
            <a:t> QR code or click the link</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ptos Narrow" panose="02110004020202020204"/>
              <a:ea typeface="+mn-ea"/>
              <a:cs typeface="+mn-cs"/>
            </a:rPr>
            <a:t> </a:t>
          </a:r>
          <a:endParaRPr kumimoji="0" lang="en-GB" sz="1100" b="0" i="0" u="none" strike="noStrike" kern="0" cap="none" spc="0" normalizeH="0" baseline="0" noProof="0">
            <a:ln>
              <a:noFill/>
            </a:ln>
            <a:solidFill>
              <a:sysClr val="windowText" lastClr="000000"/>
            </a:solidFill>
            <a:effectLst/>
            <a:uLnTx/>
            <a:uFillTx/>
            <a:latin typeface="Aptos Narrow" panose="02110004020202020204"/>
            <a:ea typeface="+mn-ea"/>
            <a:cs typeface="+mn-cs"/>
          </a:endParaRPr>
        </a:p>
      </xdr:txBody>
    </xdr:sp>
    <xdr:clientData/>
  </xdr:oneCellAnchor>
  <xdr:twoCellAnchor editAs="oneCell">
    <xdr:from>
      <xdr:col>11</xdr:col>
      <xdr:colOff>504825</xdr:colOff>
      <xdr:row>4</xdr:row>
      <xdr:rowOff>161925</xdr:rowOff>
    </xdr:from>
    <xdr:to>
      <xdr:col>12</xdr:col>
      <xdr:colOff>1152525</xdr:colOff>
      <xdr:row>11</xdr:row>
      <xdr:rowOff>147390</xdr:rowOff>
    </xdr:to>
    <xdr:pic>
      <xdr:nvPicPr>
        <xdr:cNvPr id="28" name="Picture 27">
          <a:extLst>
            <a:ext uri="{FF2B5EF4-FFF2-40B4-BE49-F238E27FC236}">
              <a16:creationId xmlns:a16="http://schemas.microsoft.com/office/drawing/2014/main" id="{D9CFBE94-EA15-4888-A426-279B262307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10425" y="1095375"/>
          <a:ext cx="1257300" cy="1318965"/>
        </a:xfrm>
        <a:prstGeom prst="rect">
          <a:avLst/>
        </a:prstGeom>
        <a:noFill/>
        <a:ln>
          <a:noFill/>
        </a:ln>
      </xdr:spPr>
    </xdr:pic>
    <xdr:clientData/>
  </xdr:twoCellAnchor>
  <xdr:twoCellAnchor>
    <xdr:from>
      <xdr:col>5</xdr:col>
      <xdr:colOff>38100</xdr:colOff>
      <xdr:row>13</xdr:row>
      <xdr:rowOff>0</xdr:rowOff>
    </xdr:from>
    <xdr:to>
      <xdr:col>5</xdr:col>
      <xdr:colOff>457200</xdr:colOff>
      <xdr:row>14</xdr:row>
      <xdr:rowOff>38100</xdr:rowOff>
    </xdr:to>
    <xdr:sp macro="" textlink="">
      <xdr:nvSpPr>
        <xdr:cNvPr id="2" name="Arrow: Down 1">
          <a:extLst>
            <a:ext uri="{FF2B5EF4-FFF2-40B4-BE49-F238E27FC236}">
              <a16:creationId xmlns:a16="http://schemas.microsoft.com/office/drawing/2014/main" id="{31AB0506-842E-5534-C66E-7AAB9F3DDDEC}"/>
            </a:ext>
          </a:extLst>
        </xdr:cNvPr>
        <xdr:cNvSpPr/>
      </xdr:nvSpPr>
      <xdr:spPr>
        <a:xfrm>
          <a:off x="3086100" y="2762250"/>
          <a:ext cx="419100" cy="2286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9525</xdr:colOff>
      <xdr:row>18</xdr:row>
      <xdr:rowOff>85725</xdr:rowOff>
    </xdr:from>
    <xdr:to>
      <xdr:col>5</xdr:col>
      <xdr:colOff>428625</xdr:colOff>
      <xdr:row>19</xdr:row>
      <xdr:rowOff>123825</xdr:rowOff>
    </xdr:to>
    <xdr:sp macro="" textlink="">
      <xdr:nvSpPr>
        <xdr:cNvPr id="4" name="Arrow: Down 3">
          <a:extLst>
            <a:ext uri="{FF2B5EF4-FFF2-40B4-BE49-F238E27FC236}">
              <a16:creationId xmlns:a16="http://schemas.microsoft.com/office/drawing/2014/main" id="{2A2C99EF-FC5C-48C8-9942-FAB69CB5B3F9}"/>
            </a:ext>
          </a:extLst>
        </xdr:cNvPr>
        <xdr:cNvSpPr/>
      </xdr:nvSpPr>
      <xdr:spPr>
        <a:xfrm>
          <a:off x="3057525" y="3800475"/>
          <a:ext cx="419100" cy="2286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0</xdr:colOff>
      <xdr:row>23</xdr:row>
      <xdr:rowOff>180975</xdr:rowOff>
    </xdr:from>
    <xdr:to>
      <xdr:col>5</xdr:col>
      <xdr:colOff>419100</xdr:colOff>
      <xdr:row>25</xdr:row>
      <xdr:rowOff>28575</xdr:rowOff>
    </xdr:to>
    <xdr:sp macro="" textlink="">
      <xdr:nvSpPr>
        <xdr:cNvPr id="6" name="Arrow: Down 5">
          <a:extLst>
            <a:ext uri="{FF2B5EF4-FFF2-40B4-BE49-F238E27FC236}">
              <a16:creationId xmlns:a16="http://schemas.microsoft.com/office/drawing/2014/main" id="{103E6229-8F1A-4FAC-AF14-E687EACFB895}"/>
            </a:ext>
          </a:extLst>
        </xdr:cNvPr>
        <xdr:cNvSpPr/>
      </xdr:nvSpPr>
      <xdr:spPr>
        <a:xfrm>
          <a:off x="3048000" y="4848225"/>
          <a:ext cx="419100" cy="2286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10</xdr:col>
      <xdr:colOff>152400</xdr:colOff>
      <xdr:row>18</xdr:row>
      <xdr:rowOff>28575</xdr:rowOff>
    </xdr:from>
    <xdr:to>
      <xdr:col>20</xdr:col>
      <xdr:colOff>347607</xdr:colOff>
      <xdr:row>28</xdr:row>
      <xdr:rowOff>75782</xdr:rowOff>
    </xdr:to>
    <xdr:pic>
      <xdr:nvPicPr>
        <xdr:cNvPr id="7" name="Picture 6">
          <a:extLst>
            <a:ext uri="{FF2B5EF4-FFF2-40B4-BE49-F238E27FC236}">
              <a16:creationId xmlns:a16="http://schemas.microsoft.com/office/drawing/2014/main" id="{76AB97B6-99D0-405E-9B18-B05AC35F6A33}"/>
            </a:ext>
          </a:extLst>
        </xdr:cNvPr>
        <xdr:cNvPicPr>
          <a:picLocks noChangeAspect="1"/>
        </xdr:cNvPicPr>
      </xdr:nvPicPr>
      <xdr:blipFill>
        <a:blip xmlns:r="http://schemas.openxmlformats.org/officeDocument/2006/relationships" r:embed="rId3"/>
        <a:stretch>
          <a:fillRect/>
        </a:stretch>
      </xdr:blipFill>
      <xdr:spPr>
        <a:xfrm>
          <a:off x="6248400" y="3629025"/>
          <a:ext cx="7367532" cy="19522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5715000</xdr:colOff>
      <xdr:row>1</xdr:row>
      <xdr:rowOff>21166</xdr:rowOff>
    </xdr:from>
    <xdr:ext cx="3061544" cy="991493"/>
    <xdr:sp macro="" textlink="">
      <xdr:nvSpPr>
        <xdr:cNvPr id="2" name="TextBox 1">
          <a:extLst>
            <a:ext uri="{FF2B5EF4-FFF2-40B4-BE49-F238E27FC236}">
              <a16:creationId xmlns:a16="http://schemas.microsoft.com/office/drawing/2014/main" id="{D3E06FE6-2699-4447-803A-DF827194950A}"/>
            </a:ext>
          </a:extLst>
        </xdr:cNvPr>
        <xdr:cNvSpPr txBox="1"/>
      </xdr:nvSpPr>
      <xdr:spPr>
        <a:xfrm>
          <a:off x="6942667" y="211666"/>
          <a:ext cx="3061544" cy="991493"/>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ptos Narrow" panose="02110004020202020204"/>
              <a:ea typeface="+mn-ea"/>
              <a:cs typeface="+mn-cs"/>
            </a:rPr>
            <a:t>To view the prescribing information for</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ptos Narrow" panose="02110004020202020204"/>
              <a:ea typeface="+mn-ea"/>
              <a:cs typeface="+mn-cs"/>
            </a:rPr>
            <a:t> Dupixent (dupilumab) please scan this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ptos Narrow" panose="02110004020202020204"/>
              <a:ea typeface="+mn-ea"/>
              <a:cs typeface="+mn-cs"/>
            </a:rPr>
            <a:t> QR code or click the link</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ptos Narrow" panose="02110004020202020204"/>
              <a:ea typeface="+mn-ea"/>
              <a:cs typeface="+mn-cs"/>
            </a:rPr>
            <a:t> </a:t>
          </a:r>
          <a:endParaRPr kumimoji="0" lang="en-GB" sz="1100" b="0" i="0" u="none" strike="noStrike" kern="0" cap="none" spc="0" normalizeH="0" baseline="0" noProof="0">
            <a:ln>
              <a:noFill/>
            </a:ln>
            <a:solidFill>
              <a:sysClr val="windowText" lastClr="000000"/>
            </a:solidFill>
            <a:effectLst/>
            <a:uLnTx/>
            <a:uFillTx/>
            <a:latin typeface="Aptos Narrow" panose="02110004020202020204"/>
            <a:ea typeface="+mn-ea"/>
            <a:cs typeface="+mn-cs"/>
          </a:endParaRPr>
        </a:p>
      </xdr:txBody>
    </xdr:sp>
    <xdr:clientData/>
  </xdr:oneCellAnchor>
  <xdr:twoCellAnchor editAs="oneCell">
    <xdr:from>
      <xdr:col>3</xdr:col>
      <xdr:colOff>65617</xdr:colOff>
      <xdr:row>4</xdr:row>
      <xdr:rowOff>76202</xdr:rowOff>
    </xdr:from>
    <xdr:to>
      <xdr:col>5</xdr:col>
      <xdr:colOff>103717</xdr:colOff>
      <xdr:row>7</xdr:row>
      <xdr:rowOff>629992</xdr:rowOff>
    </xdr:to>
    <xdr:pic>
      <xdr:nvPicPr>
        <xdr:cNvPr id="3" name="Picture 2">
          <a:extLst>
            <a:ext uri="{FF2B5EF4-FFF2-40B4-BE49-F238E27FC236}">
              <a16:creationId xmlns:a16="http://schemas.microsoft.com/office/drawing/2014/main" id="{5ED02B33-EB1E-42F9-A1E6-AED56B0FFA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18867" y="1028702"/>
          <a:ext cx="1265767" cy="131579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3</xdr:col>
      <xdr:colOff>0</xdr:colOff>
      <xdr:row>1</xdr:row>
      <xdr:rowOff>0</xdr:rowOff>
    </xdr:from>
    <xdr:ext cx="3061544" cy="980910"/>
    <xdr:sp macro="" textlink="">
      <xdr:nvSpPr>
        <xdr:cNvPr id="2" name="TextBox 1">
          <a:extLst>
            <a:ext uri="{FF2B5EF4-FFF2-40B4-BE49-F238E27FC236}">
              <a16:creationId xmlns:a16="http://schemas.microsoft.com/office/drawing/2014/main" id="{E73408A0-2114-47A7-B0C3-F7DBD26C4539}"/>
            </a:ext>
          </a:extLst>
        </xdr:cNvPr>
        <xdr:cNvSpPr txBox="1"/>
      </xdr:nvSpPr>
      <xdr:spPr>
        <a:xfrm>
          <a:off x="6943725" y="190500"/>
          <a:ext cx="3061544" cy="98091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ptos Narrow" panose="02110004020202020204"/>
              <a:ea typeface="+mn-ea"/>
              <a:cs typeface="+mn-cs"/>
            </a:rPr>
            <a:t>To view the prescribing information for</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ptos Narrow" panose="02110004020202020204"/>
              <a:ea typeface="+mn-ea"/>
              <a:cs typeface="+mn-cs"/>
            </a:rPr>
            <a:t> Dupixent (dupilumab) please scan this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ptos Narrow" panose="02110004020202020204"/>
              <a:ea typeface="+mn-ea"/>
              <a:cs typeface="+mn-cs"/>
            </a:rPr>
            <a:t> QR code or click the link</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400" b="1" i="0" u="none" strike="noStrike" kern="0" cap="none" spc="0" normalizeH="0" baseline="0" noProof="0">
              <a:ln>
                <a:noFill/>
              </a:ln>
              <a:solidFill>
                <a:sysClr val="windowText" lastClr="000000"/>
              </a:solidFill>
              <a:effectLst/>
              <a:uLnTx/>
              <a:uFillTx/>
              <a:latin typeface="Aptos Narrow" panose="02110004020202020204"/>
              <a:ea typeface="+mn-ea"/>
              <a:cs typeface="+mn-cs"/>
            </a:rPr>
            <a:t> </a:t>
          </a:r>
          <a:endParaRPr kumimoji="0" lang="en-GB" sz="1100" b="0" i="0" u="none" strike="noStrike" kern="0" cap="none" spc="0" normalizeH="0" baseline="0" noProof="0">
            <a:ln>
              <a:noFill/>
            </a:ln>
            <a:solidFill>
              <a:sysClr val="windowText" lastClr="000000"/>
            </a:solidFill>
            <a:effectLst/>
            <a:uLnTx/>
            <a:uFillTx/>
            <a:latin typeface="Aptos Narrow" panose="02110004020202020204"/>
            <a:ea typeface="+mn-ea"/>
            <a:cs typeface="+mn-cs"/>
          </a:endParaRPr>
        </a:p>
      </xdr:txBody>
    </xdr:sp>
    <xdr:clientData/>
  </xdr:oneCellAnchor>
  <xdr:twoCellAnchor editAs="oneCell">
    <xdr:from>
      <xdr:col>3</xdr:col>
      <xdr:colOff>171450</xdr:colOff>
      <xdr:row>3</xdr:row>
      <xdr:rowOff>76200</xdr:rowOff>
    </xdr:from>
    <xdr:to>
      <xdr:col>5</xdr:col>
      <xdr:colOff>209550</xdr:colOff>
      <xdr:row>4</xdr:row>
      <xdr:rowOff>852240</xdr:rowOff>
    </xdr:to>
    <xdr:pic>
      <xdr:nvPicPr>
        <xdr:cNvPr id="3" name="Picture 2">
          <a:extLst>
            <a:ext uri="{FF2B5EF4-FFF2-40B4-BE49-F238E27FC236}">
              <a16:creationId xmlns:a16="http://schemas.microsoft.com/office/drawing/2014/main" id="{8BFF98BC-3593-4E9F-80F9-B7499203BE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5175" y="1038225"/>
          <a:ext cx="1257300" cy="131896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303296</xdr:colOff>
      <xdr:row>1</xdr:row>
      <xdr:rowOff>836779</xdr:rowOff>
    </xdr:from>
    <xdr:to>
      <xdr:col>10</xdr:col>
      <xdr:colOff>1524000</xdr:colOff>
      <xdr:row>2</xdr:row>
      <xdr:rowOff>564019</xdr:rowOff>
    </xdr:to>
    <xdr:pic>
      <xdr:nvPicPr>
        <xdr:cNvPr id="3" name="Picture 2">
          <a:extLst>
            <a:ext uri="{FF2B5EF4-FFF2-40B4-BE49-F238E27FC236}">
              <a16:creationId xmlns:a16="http://schemas.microsoft.com/office/drawing/2014/main" id="{CBFA38B7-7865-44DE-BDFE-E57581A1F3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87952" y="1027279"/>
          <a:ext cx="1220704" cy="1310771"/>
        </a:xfrm>
        <a:prstGeom prst="rect">
          <a:avLst/>
        </a:prstGeom>
        <a:noFill/>
        <a:ln>
          <a:noFill/>
        </a:ln>
      </xdr:spPr>
    </xdr:pic>
    <xdr:clientData/>
  </xdr:twoCellAnchor>
  <xdr:oneCellAnchor>
    <xdr:from>
      <xdr:col>10</xdr:col>
      <xdr:colOff>202406</xdr:colOff>
      <xdr:row>1</xdr:row>
      <xdr:rowOff>11906</xdr:rowOff>
    </xdr:from>
    <xdr:ext cx="3061544" cy="1119188"/>
    <xdr:sp macro="" textlink="">
      <xdr:nvSpPr>
        <xdr:cNvPr id="4" name="TextBox 3">
          <a:extLst>
            <a:ext uri="{FF2B5EF4-FFF2-40B4-BE49-F238E27FC236}">
              <a16:creationId xmlns:a16="http://schemas.microsoft.com/office/drawing/2014/main" id="{08B65B28-0EAB-4FE2-ABB9-48C70855DF2B}"/>
            </a:ext>
          </a:extLst>
        </xdr:cNvPr>
        <xdr:cNvSpPr txBox="1"/>
      </xdr:nvSpPr>
      <xdr:spPr>
        <a:xfrm>
          <a:off x="10787062" y="202406"/>
          <a:ext cx="3061544" cy="11191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GB" sz="1400" b="1">
              <a:solidFill>
                <a:schemeClr val="tx1"/>
              </a:solidFill>
              <a:effectLst/>
              <a:latin typeface="+mn-lt"/>
              <a:ea typeface="+mn-ea"/>
              <a:cs typeface="+mn-cs"/>
            </a:rPr>
            <a:t>To view the prescribing information for</a:t>
          </a:r>
        </a:p>
        <a:p>
          <a:pPr marL="0" marR="0" lvl="0" indent="0" defTabSz="914400" eaLnBrk="1" fontAlgn="auto" latinLnBrk="0" hangingPunct="1">
            <a:lnSpc>
              <a:spcPct val="100000"/>
            </a:lnSpc>
            <a:spcBef>
              <a:spcPts val="0"/>
            </a:spcBef>
            <a:spcAft>
              <a:spcPts val="0"/>
            </a:spcAft>
            <a:buClrTx/>
            <a:buSzTx/>
            <a:buFontTx/>
            <a:buNone/>
            <a:tabLst/>
            <a:defRPr/>
          </a:pPr>
          <a:r>
            <a:rPr lang="en-GB" sz="1400" b="1">
              <a:solidFill>
                <a:schemeClr val="tx1"/>
              </a:solidFill>
              <a:effectLst/>
              <a:latin typeface="+mn-lt"/>
              <a:ea typeface="+mn-ea"/>
              <a:cs typeface="+mn-cs"/>
            </a:rPr>
            <a:t> Dupixent (dupilumab) please scan this</a:t>
          </a:r>
        </a:p>
        <a:p>
          <a:pPr eaLnBrk="1" fontAlgn="auto" latinLnBrk="0" hangingPunct="1"/>
          <a:r>
            <a:rPr lang="en-GB" sz="1400" b="1">
              <a:solidFill>
                <a:schemeClr val="tx1"/>
              </a:solidFill>
              <a:effectLst/>
              <a:latin typeface="+mn-lt"/>
              <a:ea typeface="+mn-ea"/>
              <a:cs typeface="+mn-cs"/>
            </a:rPr>
            <a:t> QR code or click the link</a:t>
          </a:r>
          <a:endParaRPr lang="en-GB" sz="1400">
            <a:effectLst/>
          </a:endParaRPr>
        </a:p>
        <a:p>
          <a:pPr eaLnBrk="1" fontAlgn="auto" latinLnBrk="0" hangingPunct="1"/>
          <a:r>
            <a:rPr lang="en-GB" sz="1100" b="1">
              <a:solidFill>
                <a:schemeClr val="tx1"/>
              </a:solidFill>
              <a:effectLst/>
              <a:latin typeface="+mn-lt"/>
              <a:ea typeface="+mn-ea"/>
              <a:cs typeface="+mn-cs"/>
            </a:rPr>
            <a:t> </a:t>
          </a:r>
          <a:endParaRPr lang="en-GB" sz="1400" b="1">
            <a:solidFill>
              <a:schemeClr val="tx1"/>
            </a:solidFill>
            <a:effectLst/>
            <a:latin typeface="+mn-lt"/>
            <a:ea typeface="+mn-ea"/>
            <a:cs typeface="+mn-cs"/>
          </a:endParaRPr>
        </a:p>
        <a:p>
          <a:endParaRPr lang="en-GB"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12</xdr:col>
      <xdr:colOff>116973</xdr:colOff>
      <xdr:row>1</xdr:row>
      <xdr:rowOff>11141</xdr:rowOff>
    </xdr:from>
    <xdr:ext cx="3061544" cy="941359"/>
    <xdr:sp macro="" textlink="">
      <xdr:nvSpPr>
        <xdr:cNvPr id="3" name="TextBox 2">
          <a:extLst>
            <a:ext uri="{FF2B5EF4-FFF2-40B4-BE49-F238E27FC236}">
              <a16:creationId xmlns:a16="http://schemas.microsoft.com/office/drawing/2014/main" id="{1DE278FA-722E-7694-876C-943CD26663E6}"/>
            </a:ext>
          </a:extLst>
        </xdr:cNvPr>
        <xdr:cNvSpPr txBox="1"/>
      </xdr:nvSpPr>
      <xdr:spPr>
        <a:xfrm>
          <a:off x="16880973" y="201641"/>
          <a:ext cx="3061544" cy="9413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GB" sz="1400" b="1">
              <a:solidFill>
                <a:schemeClr val="tx1"/>
              </a:solidFill>
              <a:effectLst/>
              <a:latin typeface="+mn-lt"/>
              <a:ea typeface="+mn-ea"/>
              <a:cs typeface="+mn-cs"/>
            </a:rPr>
            <a:t>To view the prescribing information for</a:t>
          </a:r>
        </a:p>
        <a:p>
          <a:pPr marL="0" marR="0" lvl="0" indent="0" defTabSz="914400" eaLnBrk="1" fontAlgn="auto" latinLnBrk="0" hangingPunct="1">
            <a:lnSpc>
              <a:spcPct val="100000"/>
            </a:lnSpc>
            <a:spcBef>
              <a:spcPts val="0"/>
            </a:spcBef>
            <a:spcAft>
              <a:spcPts val="0"/>
            </a:spcAft>
            <a:buClrTx/>
            <a:buSzTx/>
            <a:buFontTx/>
            <a:buNone/>
            <a:tabLst/>
            <a:defRPr/>
          </a:pPr>
          <a:r>
            <a:rPr lang="en-GB" sz="1400" b="1">
              <a:solidFill>
                <a:schemeClr val="tx1"/>
              </a:solidFill>
              <a:effectLst/>
              <a:latin typeface="+mn-lt"/>
              <a:ea typeface="+mn-ea"/>
              <a:cs typeface="+mn-cs"/>
            </a:rPr>
            <a:t> Dupixent (dupilumab) please scan this</a:t>
          </a:r>
        </a:p>
        <a:p>
          <a:pPr marL="0" marR="0" lvl="0" indent="0" defTabSz="914400" eaLnBrk="1" fontAlgn="auto" latinLnBrk="0" hangingPunct="1">
            <a:lnSpc>
              <a:spcPct val="100000"/>
            </a:lnSpc>
            <a:spcBef>
              <a:spcPts val="0"/>
            </a:spcBef>
            <a:spcAft>
              <a:spcPts val="0"/>
            </a:spcAft>
            <a:buClrTx/>
            <a:buSzTx/>
            <a:buFontTx/>
            <a:buNone/>
            <a:tabLst/>
            <a:defRPr/>
          </a:pPr>
          <a:r>
            <a:rPr lang="en-GB" sz="1400" b="1">
              <a:solidFill>
                <a:schemeClr val="tx1"/>
              </a:solidFill>
              <a:effectLst/>
              <a:latin typeface="+mn-lt"/>
              <a:ea typeface="+mn-ea"/>
              <a:cs typeface="+mn-cs"/>
            </a:rPr>
            <a:t> QR code or click the link</a:t>
          </a:r>
        </a:p>
        <a:p>
          <a:pPr marL="0" marR="0" lvl="0" indent="0" defTabSz="914400" eaLnBrk="1" fontAlgn="auto" latinLnBrk="0" hangingPunct="1">
            <a:lnSpc>
              <a:spcPct val="100000"/>
            </a:lnSpc>
            <a:spcBef>
              <a:spcPts val="0"/>
            </a:spcBef>
            <a:spcAft>
              <a:spcPts val="0"/>
            </a:spcAft>
            <a:buClrTx/>
            <a:buSzTx/>
            <a:buFontTx/>
            <a:buNone/>
            <a:tabLst/>
            <a:defRPr/>
          </a:pPr>
          <a:r>
            <a:rPr lang="en-GB" sz="1400" b="1">
              <a:solidFill>
                <a:schemeClr val="tx1"/>
              </a:solidFill>
              <a:effectLst/>
              <a:latin typeface="+mn-lt"/>
              <a:ea typeface="+mn-ea"/>
              <a:cs typeface="+mn-cs"/>
            </a:rPr>
            <a:t> </a:t>
          </a:r>
          <a:endParaRPr lang="en-GB" sz="1100"/>
        </a:p>
      </xdr:txBody>
    </xdr:sp>
    <xdr:clientData/>
  </xdr:oneCellAnchor>
  <xdr:twoCellAnchor editAs="oneCell">
    <xdr:from>
      <xdr:col>12</xdr:col>
      <xdr:colOff>198020</xdr:colOff>
      <xdr:row>1</xdr:row>
      <xdr:rowOff>796744</xdr:rowOff>
    </xdr:from>
    <xdr:to>
      <xdr:col>12</xdr:col>
      <xdr:colOff>1590702</xdr:colOff>
      <xdr:row>2</xdr:row>
      <xdr:rowOff>674200</xdr:rowOff>
    </xdr:to>
    <xdr:pic>
      <xdr:nvPicPr>
        <xdr:cNvPr id="5" name="Picture 4">
          <a:extLst>
            <a:ext uri="{FF2B5EF4-FFF2-40B4-BE49-F238E27FC236}">
              <a16:creationId xmlns:a16="http://schemas.microsoft.com/office/drawing/2014/main" id="{8FD52BE5-23D1-9D45-6C0A-78D7A53D0D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2020" y="987244"/>
          <a:ext cx="1392682" cy="1460987"/>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393606</xdr:colOff>
      <xdr:row>1</xdr:row>
      <xdr:rowOff>948532</xdr:rowOff>
    </xdr:from>
    <xdr:to>
      <xdr:col>9</xdr:col>
      <xdr:colOff>1535906</xdr:colOff>
      <xdr:row>2</xdr:row>
      <xdr:rowOff>584291</xdr:rowOff>
    </xdr:to>
    <xdr:pic>
      <xdr:nvPicPr>
        <xdr:cNvPr id="3" name="Picture 2">
          <a:extLst>
            <a:ext uri="{FF2B5EF4-FFF2-40B4-BE49-F238E27FC236}">
              <a16:creationId xmlns:a16="http://schemas.microsoft.com/office/drawing/2014/main" id="{5D8ECB03-44E8-4001-8384-6BD6174F56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700" y="1139032"/>
          <a:ext cx="1142300" cy="1219290"/>
        </a:xfrm>
        <a:prstGeom prst="rect">
          <a:avLst/>
        </a:prstGeom>
        <a:noFill/>
        <a:ln>
          <a:noFill/>
        </a:ln>
      </xdr:spPr>
    </xdr:pic>
    <xdr:clientData/>
  </xdr:twoCellAnchor>
  <xdr:oneCellAnchor>
    <xdr:from>
      <xdr:col>9</xdr:col>
      <xdr:colOff>261937</xdr:colOff>
      <xdr:row>1</xdr:row>
      <xdr:rowOff>95250</xdr:rowOff>
    </xdr:from>
    <xdr:ext cx="2650919" cy="828175"/>
    <xdr:sp macro="" textlink="">
      <xdr:nvSpPr>
        <xdr:cNvPr id="5" name="TextBox 4">
          <a:extLst>
            <a:ext uri="{FF2B5EF4-FFF2-40B4-BE49-F238E27FC236}">
              <a16:creationId xmlns:a16="http://schemas.microsoft.com/office/drawing/2014/main" id="{4380B0FC-4444-4CFD-A8E9-AEA9A8AEB824}"/>
            </a:ext>
          </a:extLst>
        </xdr:cNvPr>
        <xdr:cNvSpPr txBox="1"/>
      </xdr:nvSpPr>
      <xdr:spPr>
        <a:xfrm>
          <a:off x="10918031" y="285750"/>
          <a:ext cx="2650919" cy="8281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GB" sz="1200" b="1">
              <a:solidFill>
                <a:schemeClr val="tx1"/>
              </a:solidFill>
              <a:effectLst/>
              <a:latin typeface="+mn-lt"/>
              <a:ea typeface="+mn-ea"/>
              <a:cs typeface="+mn-cs"/>
            </a:rPr>
            <a:t>To view the prescribing information for</a:t>
          </a:r>
        </a:p>
        <a:p>
          <a:pPr marL="0" marR="0" lvl="0" indent="0" defTabSz="914400" eaLnBrk="1" fontAlgn="auto" latinLnBrk="0" hangingPunct="1">
            <a:lnSpc>
              <a:spcPct val="100000"/>
            </a:lnSpc>
            <a:spcBef>
              <a:spcPts val="0"/>
            </a:spcBef>
            <a:spcAft>
              <a:spcPts val="0"/>
            </a:spcAft>
            <a:buClrTx/>
            <a:buSzTx/>
            <a:buFontTx/>
            <a:buNone/>
            <a:tabLst/>
            <a:defRPr/>
          </a:pPr>
          <a:r>
            <a:rPr lang="en-GB" sz="1200" b="1">
              <a:solidFill>
                <a:schemeClr val="tx1"/>
              </a:solidFill>
              <a:effectLst/>
              <a:latin typeface="+mn-lt"/>
              <a:ea typeface="+mn-ea"/>
              <a:cs typeface="+mn-cs"/>
            </a:rPr>
            <a:t> Dupixent (dupilumab) please scan this</a:t>
          </a:r>
        </a:p>
        <a:p>
          <a:pPr marL="0" marR="0" lvl="0" indent="0" defTabSz="914400" eaLnBrk="1" fontAlgn="auto" latinLnBrk="0" hangingPunct="1">
            <a:lnSpc>
              <a:spcPct val="100000"/>
            </a:lnSpc>
            <a:spcBef>
              <a:spcPts val="0"/>
            </a:spcBef>
            <a:spcAft>
              <a:spcPts val="0"/>
            </a:spcAft>
            <a:buClrTx/>
            <a:buSzTx/>
            <a:buFontTx/>
            <a:buNone/>
            <a:tabLst/>
            <a:defRPr/>
          </a:pPr>
          <a:r>
            <a:rPr lang="en-GB" sz="1200" b="1">
              <a:solidFill>
                <a:schemeClr val="tx1"/>
              </a:solidFill>
              <a:effectLst/>
              <a:latin typeface="+mn-lt"/>
              <a:ea typeface="+mn-ea"/>
              <a:cs typeface="+mn-cs"/>
            </a:rPr>
            <a:t> QR code or click the link </a:t>
          </a:r>
        </a:p>
        <a:p>
          <a:endParaRPr lang="en-GB" sz="1100"/>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10</xdr:col>
      <xdr:colOff>364289</xdr:colOff>
      <xdr:row>1</xdr:row>
      <xdr:rowOff>792707</xdr:rowOff>
    </xdr:from>
    <xdr:to>
      <xdr:col>10</xdr:col>
      <xdr:colOff>1678781</xdr:colOff>
      <xdr:row>2</xdr:row>
      <xdr:rowOff>610840</xdr:rowOff>
    </xdr:to>
    <xdr:pic>
      <xdr:nvPicPr>
        <xdr:cNvPr id="3" name="Picture 2">
          <a:extLst>
            <a:ext uri="{FF2B5EF4-FFF2-40B4-BE49-F238E27FC236}">
              <a16:creationId xmlns:a16="http://schemas.microsoft.com/office/drawing/2014/main" id="{289F87F4-413B-4635-8E76-C47302F9D0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60789" y="983207"/>
          <a:ext cx="1314492" cy="1401664"/>
        </a:xfrm>
        <a:prstGeom prst="rect">
          <a:avLst/>
        </a:prstGeom>
        <a:noFill/>
        <a:ln>
          <a:noFill/>
        </a:ln>
      </xdr:spPr>
    </xdr:pic>
    <xdr:clientData/>
  </xdr:twoCellAnchor>
  <xdr:oneCellAnchor>
    <xdr:from>
      <xdr:col>10</xdr:col>
      <xdr:colOff>238125</xdr:colOff>
      <xdr:row>1</xdr:row>
      <xdr:rowOff>11905</xdr:rowOff>
    </xdr:from>
    <xdr:ext cx="3061544" cy="922047"/>
    <xdr:sp macro="" textlink="">
      <xdr:nvSpPr>
        <xdr:cNvPr id="4" name="TextBox 3">
          <a:extLst>
            <a:ext uri="{FF2B5EF4-FFF2-40B4-BE49-F238E27FC236}">
              <a16:creationId xmlns:a16="http://schemas.microsoft.com/office/drawing/2014/main" id="{B32E9D54-A51B-4F01-94CC-E18360E37F32}"/>
            </a:ext>
          </a:extLst>
        </xdr:cNvPr>
        <xdr:cNvSpPr txBox="1"/>
      </xdr:nvSpPr>
      <xdr:spPr>
        <a:xfrm>
          <a:off x="10334625" y="202405"/>
          <a:ext cx="3061544" cy="9220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GB" sz="1400" b="1">
              <a:solidFill>
                <a:schemeClr val="tx1"/>
              </a:solidFill>
              <a:effectLst/>
              <a:latin typeface="+mn-lt"/>
              <a:ea typeface="+mn-ea"/>
              <a:cs typeface="+mn-cs"/>
            </a:rPr>
            <a:t>To view the prescribing information for</a:t>
          </a:r>
        </a:p>
        <a:p>
          <a:pPr marL="0" marR="0" lvl="0" indent="0" defTabSz="914400" eaLnBrk="1" fontAlgn="auto" latinLnBrk="0" hangingPunct="1">
            <a:lnSpc>
              <a:spcPct val="100000"/>
            </a:lnSpc>
            <a:spcBef>
              <a:spcPts val="0"/>
            </a:spcBef>
            <a:spcAft>
              <a:spcPts val="0"/>
            </a:spcAft>
            <a:buClrTx/>
            <a:buSzTx/>
            <a:buFontTx/>
            <a:buNone/>
            <a:tabLst/>
            <a:defRPr/>
          </a:pPr>
          <a:r>
            <a:rPr lang="en-GB" sz="1400" b="1">
              <a:solidFill>
                <a:schemeClr val="tx1"/>
              </a:solidFill>
              <a:effectLst/>
              <a:latin typeface="+mn-lt"/>
              <a:ea typeface="+mn-ea"/>
              <a:cs typeface="+mn-cs"/>
            </a:rPr>
            <a:t> Dupixent (dupilumab) please scan this</a:t>
          </a:r>
        </a:p>
        <a:p>
          <a:pPr marL="0" marR="0" lvl="0" indent="0" defTabSz="914400" eaLnBrk="1" fontAlgn="auto" latinLnBrk="0" hangingPunct="1">
            <a:lnSpc>
              <a:spcPct val="100000"/>
            </a:lnSpc>
            <a:spcBef>
              <a:spcPts val="0"/>
            </a:spcBef>
            <a:spcAft>
              <a:spcPts val="0"/>
            </a:spcAft>
            <a:buClrTx/>
            <a:buSzTx/>
            <a:buFontTx/>
            <a:buNone/>
            <a:tabLst/>
            <a:defRPr/>
          </a:pPr>
          <a:r>
            <a:rPr lang="en-GB" sz="1400" b="1">
              <a:solidFill>
                <a:schemeClr val="tx1"/>
              </a:solidFill>
              <a:effectLst/>
              <a:latin typeface="+mn-lt"/>
              <a:ea typeface="+mn-ea"/>
              <a:cs typeface="+mn-cs"/>
            </a:rPr>
            <a:t> QR code or click the link </a:t>
          </a:r>
        </a:p>
        <a:p>
          <a:endParaRPr lang="en-GB"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url.sanofi.com/m1d"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url.sanofi.com/m1d"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url.sanofi.com/m1d"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pubmed.ncbi.nlm.nih.gov/35264849/" TargetMode="External"/><Relationship Id="rId13" Type="http://schemas.openxmlformats.org/officeDocument/2006/relationships/hyperlink" Target="https://pubmed.ncbi.nlm.nih.gov/35264849/" TargetMode="External"/><Relationship Id="rId3" Type="http://schemas.openxmlformats.org/officeDocument/2006/relationships/hyperlink" Target="https://pubmed.ncbi.nlm.nih.gov/35264849/" TargetMode="External"/><Relationship Id="rId7" Type="http://schemas.openxmlformats.org/officeDocument/2006/relationships/hyperlink" Target="https://publichealthscotland.scot/publications/general-practice-disease-prevalence-data-visualisation/general-practice-disease-prevalence-visualisation-27-june-2023/" TargetMode="External"/><Relationship Id="rId12" Type="http://schemas.openxmlformats.org/officeDocument/2006/relationships/hyperlink" Target="https://www.nrscotland.gov.uk/publications/mid-2023-population-estimates/?form=MG0AV3" TargetMode="External"/><Relationship Id="rId2" Type="http://schemas.openxmlformats.org/officeDocument/2006/relationships/hyperlink" Target="https://pubmed.ncbi.nlm.nih.gov/35264849/" TargetMode="External"/><Relationship Id="rId1" Type="http://schemas.openxmlformats.org/officeDocument/2006/relationships/hyperlink" Target="https://pubmed.ncbi.nlm.nih.gov/35264849/" TargetMode="External"/><Relationship Id="rId6" Type="http://schemas.openxmlformats.org/officeDocument/2006/relationships/hyperlink" Target="https://www.scotlandscensus.gov.uk/webapi/jsf/tableView/tableView.xhtml" TargetMode="External"/><Relationship Id="rId11" Type="http://schemas.openxmlformats.org/officeDocument/2006/relationships/hyperlink" Target="https://www.scotlandscensus.gov.uk/webapi/jsf/tableView/tableView.xhtml" TargetMode="External"/><Relationship Id="rId5" Type="http://schemas.openxmlformats.org/officeDocument/2006/relationships/hyperlink" Target="https://www.nrscotland.gov.uk/publications/mid-2023-population-estimates/?form=MG0AV3" TargetMode="External"/><Relationship Id="rId15" Type="http://schemas.openxmlformats.org/officeDocument/2006/relationships/drawing" Target="../drawings/drawing4.xml"/><Relationship Id="rId10" Type="http://schemas.openxmlformats.org/officeDocument/2006/relationships/hyperlink" Target="https://pubmed.ncbi.nlm.nih.gov/35264849/" TargetMode="External"/><Relationship Id="rId4" Type="http://schemas.openxmlformats.org/officeDocument/2006/relationships/hyperlink" Target="https://publichealthscotland.scot/publications/general-practice-disease-prevalence-data-visualisation/general-practice-disease-prevalence-visualisation-27-june-2023/" TargetMode="External"/><Relationship Id="rId9" Type="http://schemas.openxmlformats.org/officeDocument/2006/relationships/hyperlink" Target="https://pubmed.ncbi.nlm.nih.gov/35264849/" TargetMode="External"/><Relationship Id="rId14" Type="http://schemas.openxmlformats.org/officeDocument/2006/relationships/hyperlink" Target="http://surl.sanofi.com/m1d"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pubmed.ncbi.nlm.nih.gov/35264849/" TargetMode="External"/><Relationship Id="rId13" Type="http://schemas.openxmlformats.org/officeDocument/2006/relationships/hyperlink" Target="http://surl.sanofi.com/m1d" TargetMode="External"/><Relationship Id="rId3" Type="http://schemas.openxmlformats.org/officeDocument/2006/relationships/hyperlink" Target="https://pubmed.ncbi.nlm.nih.gov/35264849/" TargetMode="External"/><Relationship Id="rId7" Type="http://schemas.openxmlformats.org/officeDocument/2006/relationships/hyperlink" Target="https://digital.nhs.uk/data-and-information/publications/statistical/quality-and-outcomes-framework-achievement-prevalence-and-exceptions-data/2023-24" TargetMode="External"/><Relationship Id="rId12" Type="http://schemas.openxmlformats.org/officeDocument/2006/relationships/hyperlink" Target="https://digital.nhs.uk/data-and-information/publications/statistical/patients-registered-at-a-gp-practice/data-quality-statement" TargetMode="External"/><Relationship Id="rId2" Type="http://schemas.openxmlformats.org/officeDocument/2006/relationships/hyperlink" Target="https://pubmed.ncbi.nlm.nih.gov/35264849/" TargetMode="External"/><Relationship Id="rId1" Type="http://schemas.openxmlformats.org/officeDocument/2006/relationships/hyperlink" Target="https://pubmed.ncbi.nlm.nih.gov/35264849/" TargetMode="External"/><Relationship Id="rId6" Type="http://schemas.openxmlformats.org/officeDocument/2006/relationships/hyperlink" Target="https://www.ons.gov.uk/peoplepopulationandcommunity/populationandmigration/populationestimates/bulletins/populationestimatesforenglandandwales/mid2022" TargetMode="External"/><Relationship Id="rId11" Type="http://schemas.openxmlformats.org/officeDocument/2006/relationships/hyperlink" Target="https://pubmed.ncbi.nlm.nih.gov/35264849/" TargetMode="External"/><Relationship Id="rId5" Type="http://schemas.openxmlformats.org/officeDocument/2006/relationships/hyperlink" Target="https://www.ons.gov.uk/peoplepopulationandcommunity/populationandmigration/populationestimates/bulletins/populationestimatesforenglandandwales/mid2022" TargetMode="External"/><Relationship Id="rId15" Type="http://schemas.openxmlformats.org/officeDocument/2006/relationships/drawing" Target="../drawings/drawing5.xml"/><Relationship Id="rId10" Type="http://schemas.openxmlformats.org/officeDocument/2006/relationships/hyperlink" Target="https://pubmed.ncbi.nlm.nih.gov/35264849/" TargetMode="External"/><Relationship Id="rId4" Type="http://schemas.openxmlformats.org/officeDocument/2006/relationships/hyperlink" Target="https://digital.nhs.uk/data-and-information/publications/statistical/quality-and-outcomes-framework-achievement-prevalence-and-exceptions-data/2023-24" TargetMode="External"/><Relationship Id="rId9" Type="http://schemas.openxmlformats.org/officeDocument/2006/relationships/hyperlink" Target="https://pubmed.ncbi.nlm.nih.gov/35264849/" TargetMode="External"/><Relationship Id="rId1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hyperlink" Target="https://pubmed.ncbi.nlm.nih.gov/35264849/" TargetMode="External"/><Relationship Id="rId13" Type="http://schemas.openxmlformats.org/officeDocument/2006/relationships/drawing" Target="../drawings/drawing6.xml"/><Relationship Id="rId3" Type="http://schemas.openxmlformats.org/officeDocument/2006/relationships/hyperlink" Target="https://pubmed.ncbi.nlm.nih.gov/35264849/" TargetMode="External"/><Relationship Id="rId7" Type="http://schemas.openxmlformats.org/officeDocument/2006/relationships/hyperlink" Target="https://eur01.safelinks.protection.outlook.com/?url=https%3A%2F%2Fwww.gov.wales%2Fgeneral-practice-disease-registers-interactive-dashboard&amp;data=05%7C02%7CAlastair.Scott%40sanofi.com%7Cbe2227df35a54f245cb508dd049b37e1%7Caca3c8d6aa714e1aa10e03572fc58c0b%7C0%7C0%7C638671786896620471%7CUnknown%7CTWFpbGZsb3d8eyJFbXB0eU1hcGkiOnRydWUsIlYiOiIwLjAuMDAwMCIsIlAiOiJXaW4zMiIsIkFOIjoiTWFpbCIsIldUIjoyfQ%3D%3D%7C0%7C%7C%7C&amp;sdata=AZ5lOszccTllgqU%2FaVcYMoREcdgMLP6G%2FB1WOTiIw3c%3D&amp;reserved=0" TargetMode="External"/><Relationship Id="rId12" Type="http://schemas.openxmlformats.org/officeDocument/2006/relationships/hyperlink" Target="http://surl.sanofi.com/m1d" TargetMode="External"/><Relationship Id="rId2" Type="http://schemas.openxmlformats.org/officeDocument/2006/relationships/hyperlink" Target="https://pubmed.ncbi.nlm.nih.gov/35264849/" TargetMode="External"/><Relationship Id="rId1" Type="http://schemas.openxmlformats.org/officeDocument/2006/relationships/hyperlink" Target="https://pubmed.ncbi.nlm.nih.gov/35264849/" TargetMode="External"/><Relationship Id="rId6" Type="http://schemas.openxmlformats.org/officeDocument/2006/relationships/hyperlink" Target="https://statswales.gov.wales/Catalogue/Census/2021/usualresidentpopulation-by-age-localauthority" TargetMode="External"/><Relationship Id="rId11" Type="http://schemas.openxmlformats.org/officeDocument/2006/relationships/hyperlink" Target="https://pubmed.ncbi.nlm.nih.gov/35264849/" TargetMode="External"/><Relationship Id="rId5" Type="http://schemas.openxmlformats.org/officeDocument/2006/relationships/hyperlink" Target="https://www.ons.gov.uk/peoplepopulationandcommunity/populationandmigration/populationestimates/bulletins/populationestimatesforenglandandwales/mid2022" TargetMode="External"/><Relationship Id="rId10" Type="http://schemas.openxmlformats.org/officeDocument/2006/relationships/hyperlink" Target="https://pubmed.ncbi.nlm.nih.gov/35264849/" TargetMode="External"/><Relationship Id="rId4" Type="http://schemas.openxmlformats.org/officeDocument/2006/relationships/hyperlink" Target="https://eur01.safelinks.protection.outlook.com/?url=https%3A%2F%2Fwww.gov.wales%2Fgeneral-practice-disease-registers-interactive-dashboard&amp;data=05%7C02%7CAlastair.Scott%40sanofi.com%7Cbe2227df35a54f245cb508dd049b37e1%7Caca3c8d6aa714e1aa10e03572fc58c0b%7C0%7C0%7C638671786896620471%7CUnknown%7CTWFpbGZsb3d8eyJFbXB0eU1hcGkiOnRydWUsIlYiOiIwLjAuMDAwMCIsIlAiOiJXaW4zMiIsIkFOIjoiTWFpbCIsIldUIjoyfQ%3D%3D%7C0%7C%7C%7C&amp;sdata=AZ5lOszccTllgqU%2FaVcYMoREcdgMLP6G%2FB1WOTiIw3c%3D&amp;reserved=0" TargetMode="External"/><Relationship Id="rId9" Type="http://schemas.openxmlformats.org/officeDocument/2006/relationships/hyperlink" Target="https://pubmed.ncbi.nlm.nih.gov/35264849/"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pubmed.ncbi.nlm.nih.gov/35264849/" TargetMode="External"/><Relationship Id="rId13" Type="http://schemas.openxmlformats.org/officeDocument/2006/relationships/hyperlink" Target="http://surl.sanofi.com/m1d" TargetMode="External"/><Relationship Id="rId3" Type="http://schemas.openxmlformats.org/officeDocument/2006/relationships/hyperlink" Target="https://pubmed.ncbi.nlm.nih.gov/35264849/" TargetMode="External"/><Relationship Id="rId7" Type="http://schemas.openxmlformats.org/officeDocument/2006/relationships/hyperlink" Target="https://pubmed.ncbi.nlm.nih.gov/35264849/" TargetMode="External"/><Relationship Id="rId12" Type="http://schemas.openxmlformats.org/officeDocument/2006/relationships/hyperlink" Target="https://pubmed.ncbi.nlm.nih.gov/35264849/" TargetMode="External"/><Relationship Id="rId2" Type="http://schemas.openxmlformats.org/officeDocument/2006/relationships/hyperlink" Target="https://pubmed.ncbi.nlm.nih.gov/35264849/" TargetMode="External"/><Relationship Id="rId1" Type="http://schemas.openxmlformats.org/officeDocument/2006/relationships/hyperlink" Target="https://pubmed.ncbi.nlm.nih.gov/35264849/" TargetMode="External"/><Relationship Id="rId6" Type="http://schemas.openxmlformats.org/officeDocument/2006/relationships/hyperlink" Target="https://www.nisra.gov.uk/statistics/results/main-statistics" TargetMode="External"/><Relationship Id="rId11" Type="http://schemas.openxmlformats.org/officeDocument/2006/relationships/hyperlink" Target="https://www.health-ni.gov.uk/sites/default/files/publications/health/rdp-ni-2024.pdf" TargetMode="External"/><Relationship Id="rId5" Type="http://schemas.openxmlformats.org/officeDocument/2006/relationships/hyperlink" Target="https://www.health-ni.gov.uk/sites/default/files/publications/health/rdp-ni-2024.pdf" TargetMode="External"/><Relationship Id="rId10" Type="http://schemas.openxmlformats.org/officeDocument/2006/relationships/hyperlink" Target="https://build.nisra.gov.uk/en/custom/data?d=PEOPLE&amp;v=AGE_BAND_AGG7_B" TargetMode="External"/><Relationship Id="rId4" Type="http://schemas.openxmlformats.org/officeDocument/2006/relationships/hyperlink" Target="https://www.nisra.gov.uk/statistics/results/main-statistics" TargetMode="External"/><Relationship Id="rId9" Type="http://schemas.openxmlformats.org/officeDocument/2006/relationships/hyperlink" Target="https://pubmed.ncbi.nlm.nih.gov/35264849/" TargetMode="External"/><Relationship Id="rId1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5A8A3-9622-4FF4-B739-B3505378CF4D}">
  <dimension ref="B4:M40"/>
  <sheetViews>
    <sheetView topLeftCell="AA11" zoomScale="80" zoomScaleNormal="80" workbookViewId="0">
      <selection activeCell="AA11" sqref="AA11"/>
    </sheetView>
  </sheetViews>
  <sheetFormatPr defaultColWidth="9.140625" defaultRowHeight="15"/>
  <cols>
    <col min="1" max="12" width="9.140625" style="7"/>
    <col min="13" max="13" width="25.42578125" style="7" customWidth="1"/>
    <col min="14" max="16384" width="9.140625" style="7"/>
  </cols>
  <sheetData>
    <row r="4" spans="2:13" ht="29.1">
      <c r="B4" s="62" t="s">
        <v>0</v>
      </c>
    </row>
    <row r="5" spans="2:13">
      <c r="B5" s="7" t="s">
        <v>1</v>
      </c>
    </row>
    <row r="13" spans="2:13" ht="24">
      <c r="M13" s="63" t="s">
        <v>2</v>
      </c>
    </row>
    <row r="39" spans="2:2" ht="15.95">
      <c r="B39" s="61" t="s">
        <v>3</v>
      </c>
    </row>
    <row r="40" spans="2:2" ht="15.95">
      <c r="B40" s="60" t="s">
        <v>4</v>
      </c>
    </row>
  </sheetData>
  <hyperlinks>
    <hyperlink ref="M13" r:id="rId1" xr:uid="{47AE6250-9BE5-4A75-B7A9-134BD9F04CB0}"/>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E1265-497E-4547-837F-F1D07D49979E}">
  <dimension ref="C2:D12"/>
  <sheetViews>
    <sheetView zoomScale="90" zoomScaleNormal="90" workbookViewId="0">
      <selection activeCell="H12" sqref="H12"/>
    </sheetView>
  </sheetViews>
  <sheetFormatPr defaultColWidth="9.140625" defaultRowHeight="15"/>
  <cols>
    <col min="1" max="2" width="9.140625" style="7"/>
    <col min="3" max="3" width="85.85546875" style="64" customWidth="1"/>
    <col min="4" max="16384" width="9.140625" style="7"/>
  </cols>
  <sheetData>
    <row r="2" spans="3:4" ht="15.95">
      <c r="C2" s="67" t="s">
        <v>5</v>
      </c>
    </row>
    <row r="3" spans="3:4">
      <c r="C3" s="67"/>
    </row>
    <row r="4" spans="3:4" ht="15.95">
      <c r="C4" s="67" t="s">
        <v>6</v>
      </c>
    </row>
    <row r="5" spans="3:4">
      <c r="C5" s="67"/>
    </row>
    <row r="6" spans="3:4" ht="32.1">
      <c r="C6" s="64" t="s">
        <v>7</v>
      </c>
    </row>
    <row r="8" spans="3:4" ht="81.95">
      <c r="C8" s="64" t="s">
        <v>8</v>
      </c>
      <c r="D8" s="63" t="s">
        <v>2</v>
      </c>
    </row>
    <row r="10" spans="3:4" ht="96">
      <c r="C10" s="64" t="s">
        <v>9</v>
      </c>
    </row>
    <row r="12" spans="3:4" ht="124.5" customHeight="1">
      <c r="C12" s="64" t="s">
        <v>10</v>
      </c>
    </row>
  </sheetData>
  <hyperlinks>
    <hyperlink ref="D8" r:id="rId1" xr:uid="{254F4B42-E165-4EC9-9766-7B68D95D947A}"/>
  </hyperlinks>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E39F8-2B8D-4243-8E87-638F5098EB36}">
  <dimension ref="C2:D11"/>
  <sheetViews>
    <sheetView topLeftCell="A4" zoomScale="90" zoomScaleNormal="90" workbookViewId="0">
      <selection activeCell="C16" sqref="C16"/>
    </sheetView>
  </sheetViews>
  <sheetFormatPr defaultColWidth="9.140625" defaultRowHeight="15"/>
  <cols>
    <col min="1" max="2" width="9.140625" style="7"/>
    <col min="3" max="3" width="85.85546875" style="64" customWidth="1"/>
    <col min="4" max="16384" width="9.140625" style="7"/>
  </cols>
  <sheetData>
    <row r="2" spans="3:4" ht="30">
      <c r="C2" s="66" t="s">
        <v>11</v>
      </c>
    </row>
    <row r="3" spans="3:4" ht="32.25" customHeight="1">
      <c r="C3" s="65" t="s">
        <v>12</v>
      </c>
    </row>
    <row r="4" spans="3:4" ht="42.75" customHeight="1">
      <c r="C4" s="65" t="s">
        <v>13</v>
      </c>
    </row>
    <row r="5" spans="3:4" ht="76.5" customHeight="1">
      <c r="C5" s="65" t="s">
        <v>14</v>
      </c>
    </row>
    <row r="6" spans="3:4" ht="22.5" customHeight="1">
      <c r="C6" s="65"/>
      <c r="D6" s="63" t="s">
        <v>2</v>
      </c>
    </row>
    <row r="7" spans="3:4" ht="83.25" customHeight="1">
      <c r="C7" s="65" t="s">
        <v>15</v>
      </c>
    </row>
    <row r="8" spans="3:4" ht="18" customHeight="1">
      <c r="C8" s="65"/>
    </row>
    <row r="9" spans="3:4" ht="78" customHeight="1">
      <c r="C9" s="65" t="s">
        <v>16</v>
      </c>
    </row>
    <row r="10" spans="3:4" ht="14.25" customHeight="1">
      <c r="C10" s="65"/>
    </row>
    <row r="11" spans="3:4" ht="76.5" customHeight="1">
      <c r="C11" s="65" t="s">
        <v>17</v>
      </c>
    </row>
  </sheetData>
  <hyperlinks>
    <hyperlink ref="D6" r:id="rId1" xr:uid="{B1552AA4-032E-4196-8657-0F07E8B85B33}"/>
  </hyperlinks>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FECDB-2965-4924-BCF3-3DE9F496F075}">
  <dimension ref="C2:P95"/>
  <sheetViews>
    <sheetView zoomScale="80" zoomScaleNormal="80" workbookViewId="0">
      <selection activeCell="F24" sqref="F24"/>
    </sheetView>
  </sheetViews>
  <sheetFormatPr defaultColWidth="9.140625" defaultRowHeight="15"/>
  <cols>
    <col min="1" max="1" width="9.140625" style="7"/>
    <col min="2" max="2" width="3.140625" style="7" customWidth="1"/>
    <col min="3" max="3" width="40.42578125" style="13" customWidth="1"/>
    <col min="4" max="4" width="13.85546875" style="14" customWidth="1"/>
    <col min="5" max="5" width="12.42578125" style="14" customWidth="1"/>
    <col min="6" max="7" width="14.42578125" style="7" customWidth="1"/>
    <col min="8" max="10" width="16.85546875" style="7" customWidth="1"/>
    <col min="11" max="11" width="39.42578125" style="7" customWidth="1"/>
    <col min="12" max="13" width="9.140625" style="7"/>
    <col min="14" max="15" width="17.42578125" style="7" customWidth="1"/>
    <col min="16" max="16" width="18" style="7" customWidth="1"/>
    <col min="17" max="19" width="8.42578125" style="7" customWidth="1"/>
    <col min="20" max="16384" width="9.140625" style="7"/>
  </cols>
  <sheetData>
    <row r="2" spans="3:16" ht="124.5" customHeight="1">
      <c r="C2" s="3"/>
      <c r="D2" s="4"/>
      <c r="E2" s="15"/>
      <c r="F2" s="4" t="s">
        <v>18</v>
      </c>
      <c r="G2" s="4" t="s">
        <v>18</v>
      </c>
      <c r="H2" s="6" t="s">
        <v>19</v>
      </c>
      <c r="I2" s="6" t="s">
        <v>19</v>
      </c>
      <c r="J2" s="17" t="s">
        <v>19</v>
      </c>
    </row>
    <row r="3" spans="3:16" ht="85.5" customHeight="1">
      <c r="C3" s="3" t="s">
        <v>20</v>
      </c>
      <c r="D3" s="5" t="s">
        <v>21</v>
      </c>
      <c r="E3" s="15" t="s">
        <v>22</v>
      </c>
      <c r="F3" s="5" t="s">
        <v>23</v>
      </c>
      <c r="G3" s="5" t="s">
        <v>24</v>
      </c>
      <c r="H3" s="5" t="s">
        <v>25</v>
      </c>
      <c r="I3" s="5" t="s">
        <v>26</v>
      </c>
      <c r="J3" s="15" t="s">
        <v>27</v>
      </c>
      <c r="K3" s="63" t="s">
        <v>2</v>
      </c>
    </row>
    <row r="4" spans="3:16">
      <c r="C4" s="8" t="s">
        <v>28</v>
      </c>
      <c r="D4" s="9">
        <v>110888.88888888889</v>
      </c>
      <c r="E4" s="16">
        <f t="shared" ref="E4:E12" si="0">D4*0.00031</f>
        <v>34.375555555555557</v>
      </c>
      <c r="F4" s="10">
        <f t="shared" ref="F4:F12" si="1">G4/D4</f>
        <v>2.7E-2</v>
      </c>
      <c r="G4" s="11">
        <v>2994</v>
      </c>
      <c r="H4" s="11">
        <f t="shared" ref="H4:H12" si="2">G4*26.8%</f>
        <v>802.39200000000005</v>
      </c>
      <c r="I4" s="11">
        <f t="shared" ref="I4:I12" si="3">H4*28.3%</f>
        <v>227.07693600000005</v>
      </c>
      <c r="J4" s="18">
        <f t="shared" ref="J4:J12" si="4">I4*33.2%</f>
        <v>75.389542752000025</v>
      </c>
    </row>
    <row r="5" spans="3:16">
      <c r="C5" s="8" t="s">
        <v>29</v>
      </c>
      <c r="D5" s="9">
        <v>255333.33333333334</v>
      </c>
      <c r="E5" s="16">
        <f t="shared" si="0"/>
        <v>79.153333333333336</v>
      </c>
      <c r="F5" s="10">
        <f t="shared" si="1"/>
        <v>2.4E-2</v>
      </c>
      <c r="G5" s="11">
        <v>6128</v>
      </c>
      <c r="H5" s="11">
        <f t="shared" si="2"/>
        <v>1642.3040000000001</v>
      </c>
      <c r="I5" s="11">
        <f t="shared" si="3"/>
        <v>464.77203200000008</v>
      </c>
      <c r="J5" s="18">
        <f t="shared" si="4"/>
        <v>154.30431462400003</v>
      </c>
    </row>
    <row r="6" spans="3:16">
      <c r="C6" s="8" t="s">
        <v>30</v>
      </c>
      <c r="D6" s="9">
        <v>471833.33333333331</v>
      </c>
      <c r="E6" s="16">
        <f t="shared" si="0"/>
        <v>146.26833333333332</v>
      </c>
      <c r="F6" s="10">
        <f t="shared" si="1"/>
        <v>1.8000000000000002E-2</v>
      </c>
      <c r="G6" s="11">
        <v>8493</v>
      </c>
      <c r="H6" s="11">
        <f t="shared" si="2"/>
        <v>2276.1240000000003</v>
      </c>
      <c r="I6" s="11">
        <f t="shared" si="3"/>
        <v>644.14309200000014</v>
      </c>
      <c r="J6" s="18">
        <f t="shared" si="4"/>
        <v>213.85550654400006</v>
      </c>
    </row>
    <row r="7" spans="3:16">
      <c r="C7" s="8" t="s">
        <v>31</v>
      </c>
      <c r="D7" s="9">
        <v>1122333.3333333333</v>
      </c>
      <c r="E7" s="16">
        <f t="shared" si="0"/>
        <v>347.92333333333329</v>
      </c>
      <c r="F7" s="10">
        <f t="shared" si="1"/>
        <v>2.7000000000000003E-2</v>
      </c>
      <c r="G7" s="11">
        <v>30303</v>
      </c>
      <c r="H7" s="11">
        <f t="shared" si="2"/>
        <v>8121.2040000000006</v>
      </c>
      <c r="I7" s="11">
        <f t="shared" si="3"/>
        <v>2298.3007320000006</v>
      </c>
      <c r="J7" s="18">
        <f t="shared" si="4"/>
        <v>763.0358430240002</v>
      </c>
    </row>
    <row r="8" spans="3:16">
      <c r="C8" s="8" t="s">
        <v>32</v>
      </c>
      <c r="D8" s="9">
        <v>292857.14285714284</v>
      </c>
      <c r="E8" s="16">
        <f t="shared" si="0"/>
        <v>90.785714285714278</v>
      </c>
      <c r="F8" s="10">
        <f t="shared" si="1"/>
        <v>2.1000000000000001E-2</v>
      </c>
      <c r="G8" s="11">
        <v>6150</v>
      </c>
      <c r="H8" s="11">
        <f t="shared" si="2"/>
        <v>1648.2</v>
      </c>
      <c r="I8" s="11">
        <f t="shared" si="3"/>
        <v>466.44060000000007</v>
      </c>
      <c r="J8" s="18">
        <f t="shared" si="4"/>
        <v>154.85827920000003</v>
      </c>
    </row>
    <row r="9" spans="3:16">
      <c r="C9" s="8" t="s">
        <v>33</v>
      </c>
      <c r="D9" s="9">
        <v>441208.33333333337</v>
      </c>
      <c r="E9" s="16">
        <f t="shared" si="0"/>
        <v>136.77458333333334</v>
      </c>
      <c r="F9" s="10">
        <f t="shared" si="1"/>
        <v>2.3999999999999997E-2</v>
      </c>
      <c r="G9" s="11">
        <v>10589</v>
      </c>
      <c r="H9" s="11">
        <f t="shared" si="2"/>
        <v>2837.8520000000003</v>
      </c>
      <c r="I9" s="11">
        <f t="shared" si="3"/>
        <v>803.11211600000013</v>
      </c>
      <c r="J9" s="18">
        <f t="shared" si="4"/>
        <v>266.63322251200003</v>
      </c>
    </row>
    <row r="10" spans="3:16">
      <c r="C10" s="8" t="s">
        <v>34</v>
      </c>
      <c r="D10" s="9">
        <v>986300</v>
      </c>
      <c r="E10" s="16">
        <f t="shared" si="0"/>
        <v>305.75299999999999</v>
      </c>
      <c r="F10" s="10">
        <f t="shared" si="1"/>
        <v>0.02</v>
      </c>
      <c r="G10" s="11">
        <v>19726</v>
      </c>
      <c r="H10" s="11">
        <f t="shared" si="2"/>
        <v>5286.5680000000002</v>
      </c>
      <c r="I10" s="11">
        <f t="shared" si="3"/>
        <v>1496.0987440000001</v>
      </c>
      <c r="J10" s="18">
        <f t="shared" si="4"/>
        <v>496.70478300800005</v>
      </c>
    </row>
    <row r="11" spans="3:16">
      <c r="C11" s="8" t="s">
        <v>35</v>
      </c>
      <c r="D11" s="9">
        <v>18105.263157894737</v>
      </c>
      <c r="E11" s="16">
        <f t="shared" si="0"/>
        <v>5.6126315789473686</v>
      </c>
      <c r="F11" s="10">
        <f t="shared" si="1"/>
        <v>1.9E-2</v>
      </c>
      <c r="G11" s="11">
        <v>344</v>
      </c>
      <c r="H11" s="11">
        <f t="shared" si="2"/>
        <v>92.192000000000007</v>
      </c>
      <c r="I11" s="11">
        <f t="shared" si="3"/>
        <v>26.090336000000004</v>
      </c>
      <c r="J11" s="18">
        <f t="shared" si="4"/>
        <v>8.6619915520000017</v>
      </c>
    </row>
    <row r="12" spans="3:16">
      <c r="C12" s="8" t="s">
        <v>36</v>
      </c>
      <c r="D12" s="9">
        <v>22588.235294117647</v>
      </c>
      <c r="E12" s="16">
        <f t="shared" si="0"/>
        <v>7.0023529411764702</v>
      </c>
      <c r="F12" s="10">
        <f t="shared" si="1"/>
        <v>1.7000000000000001E-2</v>
      </c>
      <c r="G12" s="11">
        <v>384</v>
      </c>
      <c r="H12" s="11">
        <f t="shared" si="2"/>
        <v>102.91200000000001</v>
      </c>
      <c r="I12" s="11">
        <f t="shared" si="3"/>
        <v>29.124096000000005</v>
      </c>
      <c r="J12" s="18">
        <f t="shared" si="4"/>
        <v>9.6691998720000019</v>
      </c>
    </row>
    <row r="13" spans="3:16">
      <c r="C13" s="8" t="s">
        <v>37</v>
      </c>
      <c r="D13" s="9">
        <v>382280</v>
      </c>
      <c r="E13" s="16">
        <f t="shared" ref="E13" si="5">D13*0.00031</f>
        <v>118.5068</v>
      </c>
      <c r="F13" s="10">
        <f t="shared" ref="F13:F14" si="6">G13/D13</f>
        <v>2.5000000000000001E-2</v>
      </c>
      <c r="G13" s="11">
        <v>9557</v>
      </c>
      <c r="H13" s="11">
        <f t="shared" ref="H13:H14" si="7">G13*26.8%</f>
        <v>2561.2760000000003</v>
      </c>
      <c r="I13" s="11">
        <f t="shared" ref="I13:I14" si="8">H13*28.3%</f>
        <v>724.84110800000019</v>
      </c>
      <c r="J13" s="18">
        <f t="shared" ref="J13:J14" si="9">I13*33.2%</f>
        <v>240.64724785600006</v>
      </c>
    </row>
    <row r="14" spans="3:16">
      <c r="C14" s="8" t="s">
        <v>38</v>
      </c>
      <c r="D14" s="9">
        <v>10421.052631578948</v>
      </c>
      <c r="E14" s="16">
        <f>D14*0.00031</f>
        <v>3.2305263157894739</v>
      </c>
      <c r="F14" s="10">
        <f t="shared" si="6"/>
        <v>1.9E-2</v>
      </c>
      <c r="G14" s="11">
        <v>198</v>
      </c>
      <c r="H14" s="11">
        <f t="shared" si="7"/>
        <v>53.064</v>
      </c>
      <c r="I14" s="11">
        <f t="shared" si="8"/>
        <v>15.017112000000001</v>
      </c>
      <c r="J14" s="18">
        <f t="shared" si="9"/>
        <v>4.9856811840000006</v>
      </c>
    </row>
    <row r="15" spans="3:16">
      <c r="C15" s="19" t="s">
        <v>39</v>
      </c>
      <c r="D15" s="20">
        <v>4114148.9161629565</v>
      </c>
      <c r="E15" s="16">
        <f>D15*0.00031</f>
        <v>1275.3861640105165</v>
      </c>
      <c r="F15" s="21">
        <f>G15/D15</f>
        <v>2.3058475017106665E-2</v>
      </c>
      <c r="G15" s="22">
        <v>94866</v>
      </c>
      <c r="H15" s="22">
        <f>G15*26.8%</f>
        <v>25424.088</v>
      </c>
      <c r="I15" s="22">
        <f>H15*28.3%</f>
        <v>7195.016904000001</v>
      </c>
      <c r="J15" s="18">
        <f>I15*33.2%</f>
        <v>2388.7456121280006</v>
      </c>
    </row>
    <row r="16" spans="3:16">
      <c r="C16" s="19" t="s">
        <v>40</v>
      </c>
      <c r="D16" s="20">
        <v>4120652.1739130439</v>
      </c>
      <c r="E16" s="16">
        <f>D16*0.00031</f>
        <v>1277.4021739130437</v>
      </c>
      <c r="F16" s="21">
        <f>G16/D16</f>
        <v>2.2999999999999996E-2</v>
      </c>
      <c r="G16" s="20">
        <v>94775</v>
      </c>
      <c r="H16" s="22">
        <f>G16*26.8%</f>
        <v>25399.7</v>
      </c>
      <c r="I16" s="22">
        <f>H16*28.3%</f>
        <v>7188.1151000000009</v>
      </c>
      <c r="J16" s="18">
        <f>I16*33.2%</f>
        <v>2386.4542132000006</v>
      </c>
      <c r="P16" s="12"/>
    </row>
    <row r="17" spans="3:16">
      <c r="N17" s="2"/>
      <c r="O17" s="1"/>
      <c r="P17" s="1"/>
    </row>
    <row r="18" spans="3:16">
      <c r="C18" s="56" t="s">
        <v>41</v>
      </c>
      <c r="D18" s="58"/>
      <c r="E18" s="58"/>
      <c r="F18" s="53"/>
      <c r="G18" s="53"/>
      <c r="H18" s="53"/>
      <c r="I18" s="53"/>
      <c r="J18" s="53"/>
      <c r="K18" s="53"/>
      <c r="L18" s="53"/>
      <c r="M18" s="53"/>
      <c r="N18" s="59"/>
      <c r="O18" s="1"/>
      <c r="P18" s="1"/>
    </row>
    <row r="19" spans="3:16" ht="14.25" customHeight="1">
      <c r="E19" s="13"/>
      <c r="N19" s="2"/>
      <c r="O19" s="1"/>
      <c r="P19" s="1"/>
    </row>
    <row r="20" spans="3:16">
      <c r="C20"/>
      <c r="D20" s="32"/>
      <c r="E20"/>
      <c r="F20" t="s">
        <v>42</v>
      </c>
      <c r="G20"/>
      <c r="H20"/>
      <c r="I20"/>
      <c r="J20"/>
      <c r="N20" s="2"/>
      <c r="O20" s="1"/>
      <c r="P20" s="1"/>
    </row>
    <row r="21" spans="3:16" ht="15.95">
      <c r="C21" s="33" t="s">
        <v>43</v>
      </c>
      <c r="D21" s="33" t="s">
        <v>44</v>
      </c>
      <c r="E21" s="52">
        <v>5490100</v>
      </c>
      <c r="F21" s="77" t="s">
        <v>45</v>
      </c>
      <c r="G21" s="77"/>
      <c r="H21" s="77"/>
      <c r="I21" s="77"/>
      <c r="J21" s="77"/>
      <c r="N21" s="2"/>
      <c r="O21" s="1"/>
      <c r="P21" s="1"/>
    </row>
    <row r="22" spans="3:16" ht="15.95">
      <c r="C22" s="33" t="s">
        <v>46</v>
      </c>
      <c r="D22" s="33"/>
      <c r="E22" s="51">
        <v>4435525</v>
      </c>
      <c r="F22" s="77" t="s">
        <v>47</v>
      </c>
      <c r="G22" s="77"/>
      <c r="H22" s="77"/>
      <c r="I22" s="77"/>
      <c r="J22" s="77"/>
      <c r="N22" s="2"/>
      <c r="O22" s="1"/>
      <c r="P22" s="1"/>
    </row>
    <row r="23" spans="3:16">
      <c r="C23" s="33"/>
      <c r="D23" s="33"/>
      <c r="E23" s="34"/>
      <c r="F23" s="35"/>
      <c r="G23" s="35"/>
      <c r="H23" s="35"/>
      <c r="I23" s="35"/>
      <c r="J23" s="35"/>
      <c r="N23" s="2"/>
      <c r="O23" s="1"/>
      <c r="P23" s="1"/>
    </row>
    <row r="24" spans="3:16">
      <c r="C24" t="s">
        <v>23</v>
      </c>
      <c r="D24" s="36">
        <v>2.3E-2</v>
      </c>
      <c r="E24" s="37">
        <f>E21*D24</f>
        <v>126272.3</v>
      </c>
      <c r="F24" s="38" t="s">
        <v>48</v>
      </c>
      <c r="G24" t="s">
        <v>49</v>
      </c>
      <c r="H24"/>
      <c r="I24"/>
      <c r="J24"/>
      <c r="K24" s="1"/>
      <c r="L24" s="1"/>
    </row>
    <row r="25" spans="3:16" ht="32.1">
      <c r="C25" s="39" t="s">
        <v>50</v>
      </c>
      <c r="D25" s="40">
        <v>0.26800000000000002</v>
      </c>
      <c r="E25" s="37">
        <f>E24*D25</f>
        <v>33840.9764</v>
      </c>
      <c r="F25" t="s">
        <v>51</v>
      </c>
      <c r="G25"/>
      <c r="H25" s="41" t="s">
        <v>19</v>
      </c>
      <c r="I25"/>
      <c r="J25"/>
      <c r="N25" s="2"/>
      <c r="O25" s="1"/>
      <c r="P25" s="1"/>
    </row>
    <row r="26" spans="3:16">
      <c r="C26" t="s">
        <v>52</v>
      </c>
      <c r="D26" s="40">
        <v>0.28299999999999997</v>
      </c>
      <c r="E26" s="37">
        <f>E25*D26</f>
        <v>9576.9963211999984</v>
      </c>
      <c r="F26" s="42" t="s">
        <v>53</v>
      </c>
      <c r="G26"/>
      <c r="H26" s="41" t="s">
        <v>19</v>
      </c>
      <c r="I26"/>
      <c r="J26"/>
      <c r="N26" s="2"/>
      <c r="O26" s="1"/>
      <c r="P26" s="1"/>
    </row>
    <row r="27" spans="3:16" ht="32.1">
      <c r="C27" s="39" t="s">
        <v>54</v>
      </c>
      <c r="D27" s="40">
        <v>0.33200000000000002</v>
      </c>
      <c r="E27" s="37">
        <f>E26*D27</f>
        <v>3179.5627786383998</v>
      </c>
      <c r="F27" s="42" t="s">
        <v>53</v>
      </c>
      <c r="G27"/>
      <c r="H27" s="41" t="s">
        <v>19</v>
      </c>
      <c r="I27"/>
      <c r="J27"/>
      <c r="N27" s="2"/>
      <c r="O27" s="1"/>
      <c r="P27" s="1"/>
    </row>
    <row r="28" spans="3:16">
      <c r="C28" s="43" t="s">
        <v>55</v>
      </c>
      <c r="D28" s="43"/>
      <c r="E28" s="44">
        <f>E27</f>
        <v>3179.5627786383998</v>
      </c>
      <c r="F28"/>
      <c r="G28"/>
      <c r="H28"/>
      <c r="I28"/>
      <c r="J28"/>
      <c r="N28" s="2"/>
      <c r="O28" s="1"/>
      <c r="P28" s="1"/>
    </row>
    <row r="29" spans="3:16">
      <c r="C29"/>
      <c r="D29"/>
      <c r="E29"/>
      <c r="F29"/>
      <c r="G29"/>
      <c r="H29"/>
      <c r="I29"/>
      <c r="J29"/>
      <c r="N29" s="2"/>
      <c r="O29" s="1"/>
      <c r="P29" s="1"/>
    </row>
    <row r="30" spans="3:16">
      <c r="C30"/>
      <c r="D30"/>
      <c r="E30" s="45" t="s">
        <v>56</v>
      </c>
      <c r="F30" s="45" t="s">
        <v>57</v>
      </c>
      <c r="G30" s="45" t="s">
        <v>58</v>
      </c>
      <c r="H30" s="45" t="s">
        <v>59</v>
      </c>
      <c r="I30" s="45"/>
      <c r="J30"/>
      <c r="N30" s="2"/>
      <c r="O30" s="1"/>
      <c r="P30" s="1"/>
    </row>
    <row r="31" spans="3:16" ht="15.95">
      <c r="C31" s="39" t="s">
        <v>60</v>
      </c>
      <c r="D31"/>
      <c r="E31" s="46">
        <v>1.02055335866018</v>
      </c>
      <c r="F31" s="46">
        <v>1.0123419501207302</v>
      </c>
      <c r="G31" s="46">
        <v>1.0224746276334522</v>
      </c>
      <c r="H31" s="46">
        <v>1.0318096590054313</v>
      </c>
      <c r="I31" s="46"/>
      <c r="J31"/>
      <c r="N31" s="2"/>
      <c r="O31" s="1"/>
      <c r="P31" s="1"/>
    </row>
    <row r="32" spans="3:16" ht="15.95" thickBot="1">
      <c r="C32" s="43" t="s">
        <v>55</v>
      </c>
      <c r="D32"/>
      <c r="E32" s="47">
        <f>E31*E28</f>
        <v>3244.9134728103136</v>
      </c>
      <c r="F32" s="47">
        <f>F31*E32</f>
        <v>3284.9620330378239</v>
      </c>
      <c r="G32" s="47">
        <f>G31*E32</f>
        <v>3317.8416948144977</v>
      </c>
      <c r="H32" s="47">
        <f>H31*E32</f>
        <v>3348.1330638825398</v>
      </c>
      <c r="I32" s="48"/>
      <c r="J32"/>
      <c r="N32" s="2"/>
      <c r="O32" s="1"/>
      <c r="P32" s="1"/>
    </row>
    <row r="33" spans="3:16" ht="15.95" thickTop="1">
      <c r="C33"/>
      <c r="D33"/>
      <c r="E33"/>
      <c r="F33"/>
      <c r="G33"/>
      <c r="H33"/>
      <c r="I33"/>
      <c r="J33"/>
      <c r="N33" s="2"/>
      <c r="O33" s="1"/>
      <c r="P33" s="1"/>
    </row>
    <row r="34" spans="3:16">
      <c r="N34" s="2"/>
      <c r="O34" s="1"/>
      <c r="P34" s="1"/>
    </row>
    <row r="35" spans="3:16">
      <c r="C35" s="49" t="s">
        <v>61</v>
      </c>
      <c r="D35"/>
      <c r="E35"/>
      <c r="F35"/>
      <c r="G35"/>
      <c r="H35"/>
      <c r="I35"/>
      <c r="J35"/>
      <c r="P35" s="1"/>
    </row>
    <row r="36" spans="3:16">
      <c r="C36" t="s">
        <v>62</v>
      </c>
      <c r="D36"/>
      <c r="E36"/>
      <c r="F36"/>
      <c r="G36"/>
      <c r="H36"/>
      <c r="I36"/>
      <c r="J36"/>
    </row>
    <row r="37" spans="3:16">
      <c r="C37" s="50" t="s">
        <v>63</v>
      </c>
      <c r="D37"/>
      <c r="E37"/>
      <c r="F37" s="41" t="s">
        <v>19</v>
      </c>
      <c r="G37"/>
      <c r="H37"/>
      <c r="I37"/>
      <c r="J37"/>
    </row>
    <row r="38" spans="3:16" ht="65.099999999999994" customHeight="1">
      <c r="C38" s="75" t="s">
        <v>64</v>
      </c>
      <c r="D38" s="76"/>
      <c r="E38" s="76"/>
      <c r="F38" s="76"/>
      <c r="G38" s="76"/>
      <c r="H38" s="76"/>
      <c r="I38" s="76"/>
      <c r="J38" s="76"/>
    </row>
    <row r="39" spans="3:16" ht="83.1" customHeight="1">
      <c r="C39" s="75" t="s">
        <v>65</v>
      </c>
      <c r="D39" s="76"/>
      <c r="E39" s="76"/>
      <c r="F39" s="76"/>
      <c r="G39" s="76"/>
      <c r="H39" s="76"/>
      <c r="I39" s="76"/>
      <c r="J39" s="76"/>
    </row>
    <row r="40" spans="3:16" ht="14.45" customHeight="1">
      <c r="C40" s="7"/>
      <c r="D40" s="7"/>
      <c r="E40" s="7"/>
      <c r="G40" s="1"/>
    </row>
    <row r="41" spans="3:16" ht="15.95">
      <c r="C41" s="61" t="s">
        <v>3</v>
      </c>
      <c r="D41" s="13"/>
      <c r="E41" s="28"/>
      <c r="F41" s="14"/>
      <c r="G41" s="14"/>
      <c r="N41" s="2"/>
      <c r="O41" s="1"/>
      <c r="P41" s="1"/>
    </row>
    <row r="42" spans="3:16" ht="15.95">
      <c r="C42" s="60" t="s">
        <v>4</v>
      </c>
      <c r="N42" s="2"/>
      <c r="O42" s="1"/>
      <c r="P42" s="1"/>
    </row>
    <row r="43" spans="3:16">
      <c r="N43" s="2"/>
      <c r="O43" s="1"/>
      <c r="P43" s="1"/>
    </row>
    <row r="44" spans="3:16">
      <c r="N44" s="2"/>
      <c r="O44" s="1"/>
      <c r="P44" s="1"/>
    </row>
    <row r="45" spans="3:16" ht="14.45" customHeight="1">
      <c r="N45" s="2"/>
      <c r="O45" s="1"/>
      <c r="P45" s="1"/>
    </row>
    <row r="46" spans="3:16" ht="14.45" customHeight="1">
      <c r="N46" s="2"/>
      <c r="O46" s="1"/>
      <c r="P46" s="1"/>
    </row>
    <row r="47" spans="3:16">
      <c r="N47" s="2"/>
      <c r="O47" s="1"/>
      <c r="P47" s="1"/>
    </row>
    <row r="48" spans="3:16">
      <c r="N48" s="2"/>
      <c r="O48" s="1"/>
      <c r="P48" s="1"/>
    </row>
    <row r="49" spans="14:16">
      <c r="N49" s="2"/>
      <c r="O49" s="1"/>
      <c r="P49" s="1"/>
    </row>
    <row r="50" spans="14:16">
      <c r="N50" s="2"/>
      <c r="O50" s="1"/>
      <c r="P50" s="1"/>
    </row>
    <row r="51" spans="14:16">
      <c r="N51" s="2"/>
      <c r="O51" s="1"/>
      <c r="P51" s="1"/>
    </row>
    <row r="52" spans="14:16">
      <c r="N52" s="2"/>
      <c r="O52" s="1"/>
      <c r="P52" s="1"/>
    </row>
    <row r="53" spans="14:16">
      <c r="N53" s="2"/>
      <c r="O53" s="1"/>
      <c r="P53" s="1"/>
    </row>
    <row r="54" spans="14:16">
      <c r="N54" s="2"/>
      <c r="O54" s="1"/>
      <c r="P54" s="1"/>
    </row>
    <row r="55" spans="14:16">
      <c r="N55" s="2"/>
      <c r="O55" s="1"/>
      <c r="P55" s="1"/>
    </row>
    <row r="56" spans="14:16">
      <c r="N56" s="2"/>
      <c r="O56" s="1"/>
      <c r="P56" s="1"/>
    </row>
    <row r="57" spans="14:16">
      <c r="N57" s="2"/>
      <c r="O57" s="1"/>
      <c r="P57" s="1"/>
    </row>
    <row r="58" spans="14:16">
      <c r="N58" s="2"/>
      <c r="O58" s="1"/>
      <c r="P58" s="1"/>
    </row>
    <row r="59" spans="14:16">
      <c r="N59" s="2"/>
      <c r="O59" s="1"/>
      <c r="P59" s="1"/>
    </row>
    <row r="60" spans="14:16">
      <c r="N60" s="2"/>
      <c r="O60" s="1"/>
      <c r="P60" s="1"/>
    </row>
    <row r="61" spans="14:16">
      <c r="N61" s="2"/>
      <c r="O61" s="1"/>
      <c r="P61" s="1"/>
    </row>
    <row r="62" spans="14:16">
      <c r="N62" s="2"/>
      <c r="O62" s="1"/>
      <c r="P62" s="1"/>
    </row>
    <row r="63" spans="14:16">
      <c r="N63" s="2"/>
      <c r="O63" s="1"/>
      <c r="P63" s="1"/>
    </row>
    <row r="64" spans="14:16">
      <c r="N64" s="2"/>
      <c r="O64" s="1"/>
      <c r="P64" s="1"/>
    </row>
    <row r="65" spans="14:16">
      <c r="N65" s="2"/>
      <c r="O65" s="1"/>
      <c r="P65" s="1"/>
    </row>
    <row r="66" spans="14:16">
      <c r="N66" s="2"/>
      <c r="O66" s="1"/>
      <c r="P66" s="1"/>
    </row>
    <row r="67" spans="14:16">
      <c r="N67" s="2"/>
      <c r="O67" s="1"/>
      <c r="P67" s="1"/>
    </row>
    <row r="68" spans="14:16">
      <c r="N68" s="2"/>
      <c r="O68" s="1"/>
      <c r="P68" s="1"/>
    </row>
    <row r="69" spans="14:16">
      <c r="N69" s="2"/>
      <c r="O69" s="1"/>
      <c r="P69" s="1"/>
    </row>
    <row r="70" spans="14:16">
      <c r="N70" s="2"/>
      <c r="O70" s="1"/>
      <c r="P70" s="1"/>
    </row>
    <row r="71" spans="14:16">
      <c r="N71" s="2"/>
      <c r="O71" s="1"/>
      <c r="P71" s="1"/>
    </row>
    <row r="72" spans="14:16">
      <c r="N72" s="2"/>
      <c r="O72" s="1"/>
      <c r="P72" s="1"/>
    </row>
    <row r="73" spans="14:16">
      <c r="N73" s="2"/>
      <c r="O73" s="1"/>
      <c r="P73" s="1"/>
    </row>
    <row r="74" spans="14:16">
      <c r="N74" s="2"/>
      <c r="O74" s="1"/>
      <c r="P74" s="1"/>
    </row>
    <row r="75" spans="14:16">
      <c r="N75" s="2"/>
      <c r="O75" s="1"/>
      <c r="P75" s="1"/>
    </row>
    <row r="76" spans="14:16">
      <c r="N76" s="2"/>
      <c r="O76" s="1"/>
      <c r="P76" s="1"/>
    </row>
    <row r="77" spans="14:16">
      <c r="N77" s="2"/>
      <c r="O77" s="1"/>
      <c r="P77" s="1"/>
    </row>
    <row r="78" spans="14:16">
      <c r="N78" s="2"/>
      <c r="O78" s="1"/>
      <c r="P78" s="1"/>
    </row>
    <row r="79" spans="14:16">
      <c r="N79" s="2"/>
      <c r="O79" s="1"/>
      <c r="P79" s="1"/>
    </row>
    <row r="80" spans="14:16">
      <c r="N80" s="2"/>
      <c r="O80" s="1"/>
      <c r="P80" s="1"/>
    </row>
    <row r="81" spans="14:16">
      <c r="N81" s="2"/>
      <c r="O81" s="1"/>
      <c r="P81" s="1"/>
    </row>
    <row r="82" spans="14:16">
      <c r="N82" s="2"/>
      <c r="O82" s="1"/>
      <c r="P82" s="1"/>
    </row>
    <row r="83" spans="14:16">
      <c r="N83" s="2"/>
      <c r="O83" s="1"/>
      <c r="P83" s="1"/>
    </row>
    <row r="84" spans="14:16">
      <c r="N84" s="2"/>
      <c r="O84" s="1"/>
      <c r="P84" s="1"/>
    </row>
    <row r="85" spans="14:16">
      <c r="N85" s="2"/>
      <c r="O85" s="1"/>
      <c r="P85" s="1"/>
    </row>
    <row r="86" spans="14:16">
      <c r="N86" s="2"/>
      <c r="O86" s="1"/>
      <c r="P86" s="1"/>
    </row>
    <row r="87" spans="14:16">
      <c r="N87" s="2"/>
      <c r="O87" s="1"/>
      <c r="P87" s="1"/>
    </row>
    <row r="88" spans="14:16">
      <c r="N88" s="2"/>
      <c r="O88" s="1"/>
      <c r="P88" s="1"/>
    </row>
    <row r="89" spans="14:16">
      <c r="N89" s="2"/>
      <c r="O89" s="1"/>
      <c r="P89" s="1"/>
    </row>
    <row r="90" spans="14:16">
      <c r="N90" s="2"/>
      <c r="O90" s="1"/>
      <c r="P90" s="1"/>
    </row>
    <row r="91" spans="14:16">
      <c r="N91" s="2"/>
      <c r="O91" s="1"/>
      <c r="P91" s="1"/>
    </row>
    <row r="92" spans="14:16">
      <c r="N92" s="2"/>
      <c r="O92" s="1"/>
      <c r="P92" s="1"/>
    </row>
    <row r="93" spans="14:16">
      <c r="N93" s="2"/>
      <c r="O93" s="1"/>
      <c r="P93" s="1"/>
    </row>
    <row r="94" spans="14:16">
      <c r="N94" s="2"/>
      <c r="O94" s="1"/>
      <c r="P94" s="1"/>
    </row>
    <row r="95" spans="14:16">
      <c r="N95" s="2"/>
      <c r="O95" s="1"/>
      <c r="P95" s="1"/>
    </row>
  </sheetData>
  <autoFilter ref="C3:J16" xr:uid="{DCF968D1-E300-4BB2-AD2B-5557676984FE}"/>
  <mergeCells count="4">
    <mergeCell ref="C38:J38"/>
    <mergeCell ref="C39:J39"/>
    <mergeCell ref="F21:J21"/>
    <mergeCell ref="F22:J22"/>
  </mergeCells>
  <hyperlinks>
    <hyperlink ref="H2" r:id="rId1" display="https://pubmed.ncbi.nlm.nih.gov/35264849/" xr:uid="{F91937BA-D331-44D7-8074-A75F90D4A7FE}"/>
    <hyperlink ref="I2" r:id="rId2" display="https://pubmed.ncbi.nlm.nih.gov/35264849/" xr:uid="{8277BE44-1EBF-46C5-86C8-B5D45E09AD51}"/>
    <hyperlink ref="J2" r:id="rId3" display="https://pubmed.ncbi.nlm.nih.gov/35264849/" xr:uid="{0A58B72A-F2E6-4639-B70A-47275DE0B735}"/>
    <hyperlink ref="F2:G2" r:id="rId4" display="Data obtained from: " xr:uid="{4EC5C520-FA0C-4681-B000-7CA6FB181B96}"/>
    <hyperlink ref="F21:J21" r:id="rId5" display="https://www.nrscotland.gov.uk/publications/mid-2023-population-estimates/?form=MG0AV3" xr:uid="{BE45542B-5B4B-4CFE-9834-D8C2EA8D02A9}"/>
    <hyperlink ref="F22:J22" r:id="rId6" display="https://www.scotlandscensus.gov.uk/webapi/jsf/tableView/tableView.xhtml" xr:uid="{9285FCE2-5120-42DE-95E9-3FA2AB1D8C09}"/>
    <hyperlink ref="F24" r:id="rId7" xr:uid="{9E65101C-92BB-408E-AB3D-0E2362B0DBC7}"/>
    <hyperlink ref="H25" r:id="rId8" display="https://pubmed.ncbi.nlm.nih.gov/35264849/" xr:uid="{FD7B5925-66AC-4CD5-ACC3-5A90384471D7}"/>
    <hyperlink ref="H26" r:id="rId9" display="https://pubmed.ncbi.nlm.nih.gov/35264849/" xr:uid="{8780E3D4-32B2-4930-888F-7E9037EDE315}"/>
    <hyperlink ref="H27" r:id="rId10" display="https://pubmed.ncbi.nlm.nih.gov/35264849/" xr:uid="{AB1F3B9F-2E03-4E0F-BFAC-5DEEDC3C93B1}"/>
    <hyperlink ref="F22" r:id="rId11" xr:uid="{94EB88BF-ECC5-4FA3-B2F9-20F0413BFE43}"/>
    <hyperlink ref="F21" r:id="rId12" xr:uid="{80CF5B7E-D610-4DD5-862B-53A12A426DFB}"/>
    <hyperlink ref="F37" r:id="rId13" display="https://pubmed.ncbi.nlm.nih.gov/35264849/" xr:uid="{612664A4-BCEF-4F23-9ABB-A19F5BA1A14F}"/>
    <hyperlink ref="K3" r:id="rId14" xr:uid="{7D11EE6A-917B-425D-90AC-400E11806F1D}"/>
  </hyperlinks>
  <pageMargins left="0.7" right="0.7" top="0.75" bottom="0.75" header="0.3" footer="0.3"/>
  <drawing r:id="rId1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968D1-E300-4BB2-AD2B-5557676984FE}">
  <sheetPr filterMode="1"/>
  <dimension ref="C2:R191"/>
  <sheetViews>
    <sheetView tabSelected="1" zoomScale="108" zoomScaleNormal="60" workbookViewId="0">
      <selection activeCell="C3" sqref="C3"/>
    </sheetView>
  </sheetViews>
  <sheetFormatPr defaultColWidth="9.140625" defaultRowHeight="15"/>
  <cols>
    <col min="1" max="1" width="4.42578125" style="7" customWidth="1"/>
    <col min="2" max="2" width="6.140625" style="7" customWidth="1"/>
    <col min="3" max="3" width="53.140625" style="28" customWidth="1"/>
    <col min="4" max="4" width="19.42578125" style="13" customWidth="1"/>
    <col min="5" max="5" width="62" style="28" customWidth="1"/>
    <col min="6" max="6" width="13.85546875" style="14" customWidth="1"/>
    <col min="7" max="7" width="12.42578125" style="14" customWidth="1"/>
    <col min="8" max="9" width="14.42578125" style="7" customWidth="1"/>
    <col min="10" max="12" width="16.85546875" style="7" customWidth="1"/>
    <col min="13" max="13" width="43.42578125" style="7" customWidth="1"/>
    <col min="14" max="15" width="9.140625" style="7"/>
    <col min="16" max="17" width="17.42578125" style="7" customWidth="1"/>
    <col min="18" max="18" width="18" style="7" customWidth="1"/>
    <col min="19" max="21" width="8.42578125" style="7" customWidth="1"/>
    <col min="22" max="16384" width="9.140625" style="7"/>
  </cols>
  <sheetData>
    <row r="2" spans="3:13" ht="124.5" customHeight="1">
      <c r="C2" s="29"/>
      <c r="D2" s="3"/>
      <c r="E2" s="29"/>
      <c r="F2" s="4" t="s">
        <v>66</v>
      </c>
      <c r="G2" s="5"/>
      <c r="H2" s="6"/>
      <c r="I2" s="3"/>
      <c r="J2" s="6" t="s">
        <v>19</v>
      </c>
      <c r="K2" s="6" t="s">
        <v>19</v>
      </c>
      <c r="L2" s="17" t="s">
        <v>19</v>
      </c>
    </row>
    <row r="3" spans="3:13" s="72" customFormat="1" ht="85.5" customHeight="1">
      <c r="C3" s="68" t="s">
        <v>67</v>
      </c>
      <c r="D3" s="68" t="s">
        <v>68</v>
      </c>
      <c r="E3" s="68" t="s">
        <v>69</v>
      </c>
      <c r="F3" s="69" t="s">
        <v>21</v>
      </c>
      <c r="G3" s="70" t="s">
        <v>22</v>
      </c>
      <c r="H3" s="69" t="s">
        <v>23</v>
      </c>
      <c r="I3" s="69" t="s">
        <v>24</v>
      </c>
      <c r="J3" s="69" t="s">
        <v>25</v>
      </c>
      <c r="K3" s="69" t="s">
        <v>26</v>
      </c>
      <c r="L3" s="70" t="s">
        <v>27</v>
      </c>
      <c r="M3" s="71" t="s">
        <v>2</v>
      </c>
    </row>
    <row r="4" spans="3:13" hidden="1">
      <c r="C4" s="30" t="s">
        <v>70</v>
      </c>
      <c r="D4" s="24" t="s">
        <v>71</v>
      </c>
      <c r="E4" s="30" t="s">
        <v>72</v>
      </c>
      <c r="F4" s="25">
        <v>1004374</v>
      </c>
      <c r="G4" s="16">
        <f t="shared" ref="G4:G12" si="0">F4*0.00031</f>
        <v>311.35593999999998</v>
      </c>
      <c r="H4" s="10">
        <f t="shared" ref="H4:H12" si="1">I4/F4</f>
        <v>1.7724473154422556E-2</v>
      </c>
      <c r="I4" s="11">
        <v>17802</v>
      </c>
      <c r="J4" s="11">
        <f t="shared" ref="J4:J12" si="2">I4*26.8%</f>
        <v>4770.9360000000006</v>
      </c>
      <c r="K4" s="11">
        <f t="shared" ref="K4:K12" si="3">J4*28.3%</f>
        <v>1350.1748880000002</v>
      </c>
      <c r="L4" s="18">
        <f t="shared" ref="L4:L12" si="4">K4*33.2%</f>
        <v>448.25806281600012</v>
      </c>
    </row>
    <row r="5" spans="3:13" hidden="1">
      <c r="C5" s="30" t="s">
        <v>73</v>
      </c>
      <c r="D5" s="24" t="s">
        <v>74</v>
      </c>
      <c r="E5" s="30" t="s">
        <v>75</v>
      </c>
      <c r="F5" s="25">
        <v>1131227</v>
      </c>
      <c r="G5" s="16">
        <f t="shared" si="0"/>
        <v>350.68036999999998</v>
      </c>
      <c r="H5" s="10">
        <f t="shared" si="1"/>
        <v>1.4842290716186937E-2</v>
      </c>
      <c r="I5" s="11">
        <v>16790</v>
      </c>
      <c r="J5" s="11">
        <f t="shared" si="2"/>
        <v>4499.72</v>
      </c>
      <c r="K5" s="11">
        <f t="shared" si="3"/>
        <v>1273.4207600000002</v>
      </c>
      <c r="L5" s="18">
        <f t="shared" si="4"/>
        <v>422.77569232000008</v>
      </c>
    </row>
    <row r="6" spans="3:13" hidden="1">
      <c r="C6" s="30" t="s">
        <v>76</v>
      </c>
      <c r="D6" s="24" t="s">
        <v>77</v>
      </c>
      <c r="E6" s="30" t="s">
        <v>78</v>
      </c>
      <c r="F6" s="25">
        <v>1628972</v>
      </c>
      <c r="G6" s="16">
        <f t="shared" si="0"/>
        <v>504.98131999999998</v>
      </c>
      <c r="H6" s="10">
        <f t="shared" si="1"/>
        <v>1.4507308904020451E-2</v>
      </c>
      <c r="I6" s="11">
        <v>23632</v>
      </c>
      <c r="J6" s="11">
        <f t="shared" si="2"/>
        <v>6333.3760000000002</v>
      </c>
      <c r="K6" s="11">
        <f t="shared" si="3"/>
        <v>1792.3454080000001</v>
      </c>
      <c r="L6" s="18">
        <f t="shared" si="4"/>
        <v>595.05867545600006</v>
      </c>
    </row>
    <row r="7" spans="3:13" hidden="1">
      <c r="C7" s="30" t="s">
        <v>79</v>
      </c>
      <c r="D7" s="24" t="s">
        <v>80</v>
      </c>
      <c r="E7" s="30" t="s">
        <v>81</v>
      </c>
      <c r="F7" s="25">
        <v>1330470</v>
      </c>
      <c r="G7" s="16">
        <f t="shared" si="0"/>
        <v>412.44569999999999</v>
      </c>
      <c r="H7" s="10">
        <f t="shared" si="1"/>
        <v>2.0077867219854637E-2</v>
      </c>
      <c r="I7" s="11">
        <v>26713</v>
      </c>
      <c r="J7" s="11">
        <f t="shared" si="2"/>
        <v>7159.0840000000007</v>
      </c>
      <c r="K7" s="11">
        <f t="shared" si="3"/>
        <v>2026.0207720000003</v>
      </c>
      <c r="L7" s="18">
        <f t="shared" si="4"/>
        <v>672.63889630400013</v>
      </c>
    </row>
    <row r="8" spans="3:13" hidden="1">
      <c r="C8" s="30" t="s">
        <v>82</v>
      </c>
      <c r="D8" s="24" t="s">
        <v>83</v>
      </c>
      <c r="E8" s="30" t="s">
        <v>84</v>
      </c>
      <c r="F8" s="25">
        <v>1087808</v>
      </c>
      <c r="G8" s="16">
        <f t="shared" si="0"/>
        <v>337.22048000000001</v>
      </c>
      <c r="H8" s="10">
        <f t="shared" si="1"/>
        <v>1.7687864034829675E-2</v>
      </c>
      <c r="I8" s="11">
        <v>19241</v>
      </c>
      <c r="J8" s="11">
        <f t="shared" si="2"/>
        <v>5156.5880000000006</v>
      </c>
      <c r="K8" s="11">
        <f t="shared" si="3"/>
        <v>1459.3144040000004</v>
      </c>
      <c r="L8" s="18">
        <f t="shared" si="4"/>
        <v>484.49238212800014</v>
      </c>
    </row>
    <row r="9" spans="3:13" hidden="1">
      <c r="C9" s="30" t="s">
        <v>85</v>
      </c>
      <c r="D9" s="24" t="s">
        <v>86</v>
      </c>
      <c r="E9" s="30" t="s">
        <v>87</v>
      </c>
      <c r="F9" s="25">
        <v>818339</v>
      </c>
      <c r="G9" s="16">
        <f t="shared" si="0"/>
        <v>253.68509</v>
      </c>
      <c r="H9" s="10">
        <f t="shared" si="1"/>
        <v>1.3131477297305884E-2</v>
      </c>
      <c r="I9" s="11">
        <v>10746</v>
      </c>
      <c r="J9" s="11">
        <f t="shared" si="2"/>
        <v>2879.9280000000003</v>
      </c>
      <c r="K9" s="11">
        <f t="shared" si="3"/>
        <v>815.01962400000014</v>
      </c>
      <c r="L9" s="18">
        <f t="shared" si="4"/>
        <v>270.58651516800006</v>
      </c>
    </row>
    <row r="10" spans="3:13" hidden="1">
      <c r="C10" s="30" t="s">
        <v>85</v>
      </c>
      <c r="D10" s="24" t="s">
        <v>88</v>
      </c>
      <c r="E10" s="30" t="s">
        <v>89</v>
      </c>
      <c r="F10" s="25">
        <v>590285</v>
      </c>
      <c r="G10" s="16">
        <f t="shared" si="0"/>
        <v>182.98835</v>
      </c>
      <c r="H10" s="10">
        <f t="shared" si="1"/>
        <v>1.2080605131419569E-2</v>
      </c>
      <c r="I10" s="11">
        <v>7131</v>
      </c>
      <c r="J10" s="11">
        <f t="shared" si="2"/>
        <v>1911.1080000000002</v>
      </c>
      <c r="K10" s="11">
        <f t="shared" si="3"/>
        <v>540.84356400000013</v>
      </c>
      <c r="L10" s="18">
        <f t="shared" si="4"/>
        <v>179.56006324800006</v>
      </c>
    </row>
    <row r="11" spans="3:13" hidden="1">
      <c r="C11" s="30" t="s">
        <v>85</v>
      </c>
      <c r="D11" s="24" t="s">
        <v>90</v>
      </c>
      <c r="E11" s="30" t="s">
        <v>91</v>
      </c>
      <c r="F11" s="25">
        <v>585113</v>
      </c>
      <c r="G11" s="16">
        <f t="shared" si="0"/>
        <v>181.38503</v>
      </c>
      <c r="H11" s="10">
        <f t="shared" si="1"/>
        <v>1.1650740967983962E-2</v>
      </c>
      <c r="I11" s="11">
        <v>6817</v>
      </c>
      <c r="J11" s="11">
        <f t="shared" si="2"/>
        <v>1826.9560000000001</v>
      </c>
      <c r="K11" s="11">
        <f t="shared" si="3"/>
        <v>517.02854800000011</v>
      </c>
      <c r="L11" s="18">
        <f t="shared" si="4"/>
        <v>171.65347793600006</v>
      </c>
    </row>
    <row r="12" spans="3:13" hidden="1">
      <c r="C12" s="30" t="s">
        <v>92</v>
      </c>
      <c r="D12" s="24" t="s">
        <v>93</v>
      </c>
      <c r="E12" s="30" t="s">
        <v>94</v>
      </c>
      <c r="F12" s="25">
        <v>1047011</v>
      </c>
      <c r="G12" s="16">
        <f t="shared" si="0"/>
        <v>324.57341000000002</v>
      </c>
      <c r="H12" s="10">
        <f t="shared" si="1"/>
        <v>1.7000776496139965E-2</v>
      </c>
      <c r="I12" s="11">
        <v>17800</v>
      </c>
      <c r="J12" s="11">
        <f t="shared" si="2"/>
        <v>4770.4000000000005</v>
      </c>
      <c r="K12" s="11">
        <f t="shared" si="3"/>
        <v>1350.0232000000003</v>
      </c>
      <c r="L12" s="18">
        <f t="shared" si="4"/>
        <v>448.20770240000013</v>
      </c>
    </row>
    <row r="13" spans="3:13" hidden="1">
      <c r="C13" s="30" t="s">
        <v>95</v>
      </c>
      <c r="D13" s="24" t="s">
        <v>96</v>
      </c>
      <c r="E13" s="30" t="s">
        <v>97</v>
      </c>
      <c r="F13" s="25">
        <v>136056</v>
      </c>
      <c r="G13" s="16">
        <f t="shared" ref="G13:G21" si="5">F13*0.00031</f>
        <v>42.17736</v>
      </c>
      <c r="H13" s="10">
        <f t="shared" ref="H13:H21" si="6">I13/F13</f>
        <v>7.3499147409890044E-6</v>
      </c>
      <c r="I13" s="11">
        <v>1</v>
      </c>
      <c r="J13" s="11">
        <f t="shared" ref="J13:J21" si="7">I13*26.8%</f>
        <v>0.26800000000000002</v>
      </c>
      <c r="K13" s="11">
        <f t="shared" ref="K13:K21" si="8">J13*28.3%</f>
        <v>7.5844000000000009E-2</v>
      </c>
      <c r="L13" s="18">
        <f t="shared" ref="L13:L21" si="9">K13*33.2%</f>
        <v>2.5180208000000003E-2</v>
      </c>
    </row>
    <row r="14" spans="3:13" hidden="1">
      <c r="C14" s="30" t="s">
        <v>95</v>
      </c>
      <c r="D14" s="24" t="s">
        <v>98</v>
      </c>
      <c r="E14" s="30" t="s">
        <v>99</v>
      </c>
      <c r="F14" s="25">
        <v>172070</v>
      </c>
      <c r="G14" s="16">
        <f t="shared" si="5"/>
        <v>53.341700000000003</v>
      </c>
      <c r="H14" s="10">
        <f t="shared" si="6"/>
        <v>3.6368919625733714E-2</v>
      </c>
      <c r="I14" s="11">
        <v>6258</v>
      </c>
      <c r="J14" s="11">
        <f t="shared" si="7"/>
        <v>1677.144</v>
      </c>
      <c r="K14" s="11">
        <f t="shared" si="8"/>
        <v>474.63175200000006</v>
      </c>
      <c r="L14" s="18">
        <f t="shared" si="9"/>
        <v>157.57774166400003</v>
      </c>
    </row>
    <row r="15" spans="3:13" hidden="1">
      <c r="C15" s="30" t="s">
        <v>95</v>
      </c>
      <c r="D15" s="24" t="s">
        <v>100</v>
      </c>
      <c r="E15" s="30" t="s">
        <v>101</v>
      </c>
      <c r="F15" s="25">
        <v>159590</v>
      </c>
      <c r="G15" s="16">
        <f t="shared" si="5"/>
        <v>49.472900000000003</v>
      </c>
      <c r="H15" s="10">
        <f t="shared" si="6"/>
        <v>2.7777429663512751E-2</v>
      </c>
      <c r="I15" s="11">
        <v>4433</v>
      </c>
      <c r="J15" s="11">
        <f t="shared" si="7"/>
        <v>1188.0440000000001</v>
      </c>
      <c r="K15" s="11">
        <f t="shared" si="8"/>
        <v>336.21645200000006</v>
      </c>
      <c r="L15" s="18">
        <f t="shared" si="9"/>
        <v>111.62386206400002</v>
      </c>
    </row>
    <row r="16" spans="3:13" hidden="1">
      <c r="C16" s="30" t="s">
        <v>95</v>
      </c>
      <c r="D16" s="24" t="s">
        <v>102</v>
      </c>
      <c r="E16" s="30" t="s">
        <v>103</v>
      </c>
      <c r="F16" s="25">
        <v>127818</v>
      </c>
      <c r="G16" s="16">
        <f t="shared" si="5"/>
        <v>39.623579999999997</v>
      </c>
      <c r="H16" s="10">
        <f t="shared" si="6"/>
        <v>2.0670015177830979E-2</v>
      </c>
      <c r="I16" s="11">
        <v>2642</v>
      </c>
      <c r="J16" s="11">
        <f t="shared" si="7"/>
        <v>708.05600000000004</v>
      </c>
      <c r="K16" s="11">
        <f t="shared" si="8"/>
        <v>200.37984800000004</v>
      </c>
      <c r="L16" s="18">
        <f t="shared" si="9"/>
        <v>66.526109536000021</v>
      </c>
    </row>
    <row r="17" spans="3:12" hidden="1">
      <c r="C17" s="30" t="s">
        <v>95</v>
      </c>
      <c r="D17" s="24" t="s">
        <v>104</v>
      </c>
      <c r="E17" s="30" t="s">
        <v>105</v>
      </c>
      <c r="F17" s="25">
        <v>201937</v>
      </c>
      <c r="G17" s="16">
        <f t="shared" si="5"/>
        <v>62.600470000000001</v>
      </c>
      <c r="H17" s="10">
        <f t="shared" si="6"/>
        <v>2.886048619123786E-2</v>
      </c>
      <c r="I17" s="11">
        <v>5828</v>
      </c>
      <c r="J17" s="11">
        <f t="shared" si="7"/>
        <v>1561.904</v>
      </c>
      <c r="K17" s="11">
        <f t="shared" si="8"/>
        <v>442.01883200000003</v>
      </c>
      <c r="L17" s="18">
        <f t="shared" si="9"/>
        <v>146.75025222400001</v>
      </c>
    </row>
    <row r="18" spans="3:12" hidden="1">
      <c r="C18" s="30" t="s">
        <v>95</v>
      </c>
      <c r="D18" s="24" t="s">
        <v>106</v>
      </c>
      <c r="E18" s="30" t="s">
        <v>107</v>
      </c>
      <c r="F18" s="25">
        <v>229125</v>
      </c>
      <c r="G18" s="16">
        <f t="shared" si="5"/>
        <v>71.028750000000002</v>
      </c>
      <c r="H18" s="10">
        <f t="shared" si="6"/>
        <v>1.7614839061647573E-2</v>
      </c>
      <c r="I18" s="11">
        <v>4036</v>
      </c>
      <c r="J18" s="11">
        <f t="shared" si="7"/>
        <v>1081.6480000000001</v>
      </c>
      <c r="K18" s="11">
        <f t="shared" si="8"/>
        <v>306.10638400000005</v>
      </c>
      <c r="L18" s="18">
        <f t="shared" si="9"/>
        <v>101.62731948800003</v>
      </c>
    </row>
    <row r="19" spans="3:12" hidden="1">
      <c r="C19" s="30" t="s">
        <v>95</v>
      </c>
      <c r="D19" s="24" t="s">
        <v>108</v>
      </c>
      <c r="E19" s="30" t="s">
        <v>109</v>
      </c>
      <c r="F19" s="25">
        <v>344019</v>
      </c>
      <c r="G19" s="16">
        <f t="shared" si="5"/>
        <v>106.64588999999999</v>
      </c>
      <c r="H19" s="10">
        <f t="shared" si="6"/>
        <v>2.5925893627968221E-2</v>
      </c>
      <c r="I19" s="11">
        <v>8919</v>
      </c>
      <c r="J19" s="11">
        <f t="shared" si="7"/>
        <v>2390.2919999999999</v>
      </c>
      <c r="K19" s="11">
        <f t="shared" si="8"/>
        <v>676.4526360000001</v>
      </c>
      <c r="L19" s="18">
        <f t="shared" si="9"/>
        <v>224.58227515200005</v>
      </c>
    </row>
    <row r="20" spans="3:12" hidden="1">
      <c r="C20" s="30" t="s">
        <v>95</v>
      </c>
      <c r="D20" s="24" t="s">
        <v>110</v>
      </c>
      <c r="E20" s="30" t="s">
        <v>111</v>
      </c>
      <c r="F20" s="25">
        <v>815376</v>
      </c>
      <c r="G20" s="16">
        <f t="shared" si="5"/>
        <v>252.76656</v>
      </c>
      <c r="H20" s="10">
        <f t="shared" si="6"/>
        <v>1.9685396675889404E-2</v>
      </c>
      <c r="I20" s="11">
        <v>16051</v>
      </c>
      <c r="J20" s="11">
        <f t="shared" si="7"/>
        <v>4301.6680000000006</v>
      </c>
      <c r="K20" s="11">
        <f t="shared" si="8"/>
        <v>1217.3720440000002</v>
      </c>
      <c r="L20" s="18">
        <f t="shared" si="9"/>
        <v>404.16751860800008</v>
      </c>
    </row>
    <row r="21" spans="3:12" hidden="1">
      <c r="C21" s="30" t="s">
        <v>95</v>
      </c>
      <c r="D21" s="24" t="s">
        <v>112</v>
      </c>
      <c r="E21" s="30" t="s">
        <v>113</v>
      </c>
      <c r="F21" s="25">
        <v>588688</v>
      </c>
      <c r="G21" s="16">
        <f t="shared" si="5"/>
        <v>182.49328</v>
      </c>
      <c r="H21" s="10">
        <f t="shared" si="6"/>
        <v>3.0148397793058463E-2</v>
      </c>
      <c r="I21" s="11">
        <v>17748</v>
      </c>
      <c r="J21" s="11">
        <f t="shared" si="7"/>
        <v>4756.4639999999999</v>
      </c>
      <c r="K21" s="11">
        <f t="shared" si="8"/>
        <v>1346.0793120000001</v>
      </c>
      <c r="L21" s="18">
        <f t="shared" si="9"/>
        <v>446.89833158400006</v>
      </c>
    </row>
    <row r="22" spans="3:12" hidden="1">
      <c r="C22" s="30" t="s">
        <v>114</v>
      </c>
      <c r="D22" s="24" t="s">
        <v>115</v>
      </c>
      <c r="E22" s="30" t="s">
        <v>116</v>
      </c>
      <c r="F22" s="25">
        <v>603523</v>
      </c>
      <c r="G22" s="16">
        <f t="shared" ref="G22:G28" si="10">F22*0.00031</f>
        <v>187.09213</v>
      </c>
      <c r="H22" s="10">
        <f t="shared" ref="H22:H28" si="11">I22/F22</f>
        <v>2.4088560005169644E-2</v>
      </c>
      <c r="I22" s="11">
        <v>14538</v>
      </c>
      <c r="J22" s="11">
        <f t="shared" ref="J22:J28" si="12">I22*26.8%</f>
        <v>3896.1840000000002</v>
      </c>
      <c r="K22" s="11">
        <f t="shared" ref="K22:K28" si="13">J22*28.3%</f>
        <v>1102.6200720000002</v>
      </c>
      <c r="L22" s="18">
        <f t="shared" ref="L22:L28" si="14">K22*33.2%</f>
        <v>366.0698639040001</v>
      </c>
    </row>
    <row r="23" spans="3:12" hidden="1">
      <c r="C23" s="30" t="s">
        <v>117</v>
      </c>
      <c r="D23" s="24" t="s">
        <v>118</v>
      </c>
      <c r="E23" s="30" t="s">
        <v>119</v>
      </c>
      <c r="F23" s="25">
        <v>1103145</v>
      </c>
      <c r="G23" s="16">
        <f t="shared" si="10"/>
        <v>341.97494999999998</v>
      </c>
      <c r="H23" s="10">
        <f t="shared" si="11"/>
        <v>1.5872800039885962E-2</v>
      </c>
      <c r="I23" s="11">
        <v>17510</v>
      </c>
      <c r="J23" s="11">
        <f t="shared" si="12"/>
        <v>4692.68</v>
      </c>
      <c r="K23" s="11">
        <f t="shared" si="13"/>
        <v>1328.0284400000003</v>
      </c>
      <c r="L23" s="18">
        <f t="shared" si="14"/>
        <v>440.90544208000011</v>
      </c>
    </row>
    <row r="24" spans="3:12" hidden="1">
      <c r="C24" s="30" t="s">
        <v>120</v>
      </c>
      <c r="D24" s="24" t="s">
        <v>121</v>
      </c>
      <c r="E24" s="30" t="s">
        <v>122</v>
      </c>
      <c r="F24" s="25">
        <v>1133802</v>
      </c>
      <c r="G24" s="16">
        <f t="shared" si="10"/>
        <v>351.47861999999998</v>
      </c>
      <c r="H24" s="10">
        <f t="shared" si="11"/>
        <v>2.2171419701147114E-2</v>
      </c>
      <c r="I24" s="11">
        <v>25138</v>
      </c>
      <c r="J24" s="11">
        <f t="shared" si="12"/>
        <v>6736.9840000000004</v>
      </c>
      <c r="K24" s="11">
        <f t="shared" si="13"/>
        <v>1906.5664720000002</v>
      </c>
      <c r="L24" s="18">
        <f t="shared" si="14"/>
        <v>632.98006870400013</v>
      </c>
    </row>
    <row r="25" spans="3:12" hidden="1">
      <c r="C25" s="30" t="s">
        <v>123</v>
      </c>
      <c r="D25" s="24" t="s">
        <v>124</v>
      </c>
      <c r="E25" s="30" t="s">
        <v>125</v>
      </c>
      <c r="F25" s="25">
        <v>1293737</v>
      </c>
      <c r="G25" s="16">
        <f t="shared" si="10"/>
        <v>401.05847</v>
      </c>
      <c r="H25" s="10">
        <f t="shared" si="11"/>
        <v>2.3350959275339579E-2</v>
      </c>
      <c r="I25" s="11">
        <v>30210</v>
      </c>
      <c r="J25" s="11">
        <f t="shared" si="12"/>
        <v>8096.2800000000007</v>
      </c>
      <c r="K25" s="11">
        <f t="shared" si="13"/>
        <v>2291.2472400000006</v>
      </c>
      <c r="L25" s="18">
        <f t="shared" si="14"/>
        <v>760.69408368000029</v>
      </c>
    </row>
    <row r="26" spans="3:12" hidden="1">
      <c r="C26" s="30" t="s">
        <v>126</v>
      </c>
      <c r="D26" s="24" t="s">
        <v>127</v>
      </c>
      <c r="E26" s="30" t="s">
        <v>128</v>
      </c>
      <c r="F26" s="25">
        <v>831576</v>
      </c>
      <c r="G26" s="16">
        <f t="shared" si="10"/>
        <v>257.78856000000002</v>
      </c>
      <c r="H26" s="10">
        <f t="shared" si="11"/>
        <v>2.1436405091056019E-2</v>
      </c>
      <c r="I26" s="11">
        <v>17826</v>
      </c>
      <c r="J26" s="11">
        <f t="shared" si="12"/>
        <v>4777.3680000000004</v>
      </c>
      <c r="K26" s="11">
        <f t="shared" si="13"/>
        <v>1351.9951440000002</v>
      </c>
      <c r="L26" s="18">
        <f t="shared" si="14"/>
        <v>448.86238780800011</v>
      </c>
    </row>
    <row r="27" spans="3:12" hidden="1">
      <c r="C27" s="30" t="s">
        <v>129</v>
      </c>
      <c r="D27" s="24" t="s">
        <v>130</v>
      </c>
      <c r="E27" s="30" t="s">
        <v>131</v>
      </c>
      <c r="F27" s="25">
        <v>842220</v>
      </c>
      <c r="G27" s="16">
        <f t="shared" si="10"/>
        <v>261.08819999999997</v>
      </c>
      <c r="H27" s="10">
        <f t="shared" si="11"/>
        <v>1.2210586307615588E-2</v>
      </c>
      <c r="I27" s="11">
        <v>10284</v>
      </c>
      <c r="J27" s="11">
        <f t="shared" si="12"/>
        <v>2756.1120000000001</v>
      </c>
      <c r="K27" s="11">
        <f t="shared" si="13"/>
        <v>779.9796960000001</v>
      </c>
      <c r="L27" s="18">
        <f t="shared" si="14"/>
        <v>258.95325907200004</v>
      </c>
    </row>
    <row r="28" spans="3:12" hidden="1">
      <c r="C28" s="30" t="s">
        <v>132</v>
      </c>
      <c r="D28" s="24" t="s">
        <v>133</v>
      </c>
      <c r="E28" s="30" t="s">
        <v>134</v>
      </c>
      <c r="F28" s="25">
        <v>684719</v>
      </c>
      <c r="G28" s="16">
        <f t="shared" si="10"/>
        <v>212.26289</v>
      </c>
      <c r="H28" s="10">
        <f t="shared" si="11"/>
        <v>1.8522926923307224E-2</v>
      </c>
      <c r="I28" s="11">
        <v>12683</v>
      </c>
      <c r="J28" s="11">
        <f t="shared" si="12"/>
        <v>3399.0440000000003</v>
      </c>
      <c r="K28" s="11">
        <f t="shared" si="13"/>
        <v>961.9294520000002</v>
      </c>
      <c r="L28" s="18">
        <f t="shared" si="14"/>
        <v>319.36057806400009</v>
      </c>
    </row>
    <row r="29" spans="3:12">
      <c r="C29" s="30" t="s">
        <v>135</v>
      </c>
      <c r="D29" s="24" t="s">
        <v>136</v>
      </c>
      <c r="E29" s="30" t="s">
        <v>137</v>
      </c>
      <c r="F29" s="25">
        <v>329990</v>
      </c>
      <c r="G29" s="16">
        <f t="shared" ref="G29:G38" si="15">F29*0.00031</f>
        <v>102.29689999999999</v>
      </c>
      <c r="H29" s="10">
        <f t="shared" ref="H29:H38" si="16">I29/F29</f>
        <v>2.162186732931301E-2</v>
      </c>
      <c r="I29" s="11">
        <v>7135</v>
      </c>
      <c r="J29" s="11">
        <f t="shared" ref="J29:J38" si="17">I29*26.8%</f>
        <v>1912.18</v>
      </c>
      <c r="K29" s="11">
        <f t="shared" ref="K29:K38" si="18">J29*28.3%</f>
        <v>541.14694000000009</v>
      </c>
      <c r="L29" s="18">
        <f t="shared" ref="L29:L38" si="19">K29*33.2%</f>
        <v>179.66078408000004</v>
      </c>
    </row>
    <row r="30" spans="3:12">
      <c r="C30" s="30" t="s">
        <v>135</v>
      </c>
      <c r="D30" s="24" t="s">
        <v>138</v>
      </c>
      <c r="E30" s="30" t="s">
        <v>139</v>
      </c>
      <c r="F30" s="25">
        <v>211597</v>
      </c>
      <c r="G30" s="16">
        <f t="shared" si="15"/>
        <v>65.595070000000007</v>
      </c>
      <c r="H30" s="10">
        <f t="shared" si="16"/>
        <v>2.0505961804751484E-2</v>
      </c>
      <c r="I30" s="11">
        <v>4339</v>
      </c>
      <c r="J30" s="11">
        <f t="shared" si="17"/>
        <v>1162.8520000000001</v>
      </c>
      <c r="K30" s="11">
        <f t="shared" si="18"/>
        <v>329.08711600000004</v>
      </c>
      <c r="L30" s="18">
        <f t="shared" si="19"/>
        <v>109.25692251200002</v>
      </c>
    </row>
    <row r="31" spans="3:12">
      <c r="C31" s="30" t="s">
        <v>135</v>
      </c>
      <c r="D31" s="24" t="s">
        <v>140</v>
      </c>
      <c r="E31" s="30" t="s">
        <v>141</v>
      </c>
      <c r="F31" s="25">
        <v>268121</v>
      </c>
      <c r="G31" s="16">
        <f t="shared" si="15"/>
        <v>83.117509999999996</v>
      </c>
      <c r="H31" s="10">
        <f t="shared" si="16"/>
        <v>2.1512675247369658E-2</v>
      </c>
      <c r="I31" s="11">
        <v>5768</v>
      </c>
      <c r="J31" s="11">
        <f t="shared" si="17"/>
        <v>1545.8240000000001</v>
      </c>
      <c r="K31" s="11">
        <f t="shared" si="18"/>
        <v>437.46819200000004</v>
      </c>
      <c r="L31" s="18">
        <f t="shared" si="19"/>
        <v>145.23943974400001</v>
      </c>
    </row>
    <row r="32" spans="3:12">
      <c r="C32" s="30" t="s">
        <v>135</v>
      </c>
      <c r="D32" s="24" t="s">
        <v>142</v>
      </c>
      <c r="E32" s="30" t="s">
        <v>143</v>
      </c>
      <c r="F32" s="25">
        <v>249631</v>
      </c>
      <c r="G32" s="16">
        <f t="shared" si="15"/>
        <v>77.38561</v>
      </c>
      <c r="H32" s="10">
        <f t="shared" si="16"/>
        <v>2.3899275330387652E-2</v>
      </c>
      <c r="I32" s="11">
        <v>5966</v>
      </c>
      <c r="J32" s="11">
        <f t="shared" si="17"/>
        <v>1598.8880000000001</v>
      </c>
      <c r="K32" s="11">
        <f t="shared" si="18"/>
        <v>452.4853040000001</v>
      </c>
      <c r="L32" s="18">
        <f t="shared" si="19"/>
        <v>150.22512092800005</v>
      </c>
    </row>
    <row r="33" spans="3:12">
      <c r="C33" s="30" t="s">
        <v>135</v>
      </c>
      <c r="D33" s="24" t="s">
        <v>144</v>
      </c>
      <c r="E33" s="30" t="s">
        <v>145</v>
      </c>
      <c r="F33" s="25">
        <v>316868</v>
      </c>
      <c r="G33" s="16">
        <f t="shared" si="15"/>
        <v>98.229079999999996</v>
      </c>
      <c r="H33" s="10">
        <f t="shared" si="16"/>
        <v>2.4811593471098375E-2</v>
      </c>
      <c r="I33" s="11">
        <v>7862</v>
      </c>
      <c r="J33" s="11">
        <f t="shared" si="17"/>
        <v>2107.0160000000001</v>
      </c>
      <c r="K33" s="11">
        <f>J33*28.3%</f>
        <v>596.28552800000011</v>
      </c>
      <c r="L33" s="18">
        <f t="shared" si="19"/>
        <v>197.96679529600004</v>
      </c>
    </row>
    <row r="34" spans="3:12">
      <c r="C34" s="30" t="s">
        <v>135</v>
      </c>
      <c r="D34" s="24" t="s">
        <v>146</v>
      </c>
      <c r="E34" s="30" t="s">
        <v>147</v>
      </c>
      <c r="F34" s="25">
        <v>326911</v>
      </c>
      <c r="G34" s="16">
        <f t="shared" si="15"/>
        <v>101.34241</v>
      </c>
      <c r="H34" s="10">
        <f t="shared" si="16"/>
        <v>2.0944538421772286E-2</v>
      </c>
      <c r="I34" s="11">
        <v>6847</v>
      </c>
      <c r="J34" s="11">
        <f t="shared" si="17"/>
        <v>1834.9960000000001</v>
      </c>
      <c r="K34" s="11">
        <f t="shared" si="18"/>
        <v>519.30386800000008</v>
      </c>
      <c r="L34" s="18">
        <f t="shared" si="19"/>
        <v>172.40888417600004</v>
      </c>
    </row>
    <row r="35" spans="3:12">
      <c r="C35" s="30" t="s">
        <v>135</v>
      </c>
      <c r="D35" s="24" t="s">
        <v>148</v>
      </c>
      <c r="E35" s="30" t="s">
        <v>149</v>
      </c>
      <c r="F35" s="25">
        <v>225651</v>
      </c>
      <c r="G35" s="16">
        <f t="shared" si="15"/>
        <v>69.951809999999995</v>
      </c>
      <c r="H35" s="10">
        <f t="shared" si="16"/>
        <v>2.9483583055249035E-2</v>
      </c>
      <c r="I35" s="11">
        <v>6653</v>
      </c>
      <c r="J35" s="11">
        <f t="shared" si="17"/>
        <v>1783.0040000000001</v>
      </c>
      <c r="K35" s="11">
        <f t="shared" si="18"/>
        <v>504.5901320000001</v>
      </c>
      <c r="L35" s="18">
        <f t="shared" si="19"/>
        <v>167.52392382400004</v>
      </c>
    </row>
    <row r="36" spans="3:12">
      <c r="C36" s="30" t="s">
        <v>135</v>
      </c>
      <c r="D36" s="24" t="s">
        <v>150</v>
      </c>
      <c r="E36" s="30" t="s">
        <v>151</v>
      </c>
      <c r="F36" s="25">
        <v>248678</v>
      </c>
      <c r="G36" s="16">
        <f t="shared" si="15"/>
        <v>77.090180000000004</v>
      </c>
      <c r="H36" s="10">
        <f t="shared" si="16"/>
        <v>1.9129154971489235E-2</v>
      </c>
      <c r="I36" s="11">
        <v>4757</v>
      </c>
      <c r="J36" s="11">
        <f t="shared" si="17"/>
        <v>1274.876</v>
      </c>
      <c r="K36" s="11">
        <f t="shared" si="18"/>
        <v>360.78990800000003</v>
      </c>
      <c r="L36" s="18">
        <f t="shared" si="19"/>
        <v>119.78224945600002</v>
      </c>
    </row>
    <row r="37" spans="3:12">
      <c r="C37" s="30" t="s">
        <v>135</v>
      </c>
      <c r="D37" s="24" t="s">
        <v>152</v>
      </c>
      <c r="E37" s="30" t="s">
        <v>153</v>
      </c>
      <c r="F37" s="25">
        <v>348197</v>
      </c>
      <c r="G37" s="16">
        <f t="shared" si="15"/>
        <v>107.94107</v>
      </c>
      <c r="H37" s="10">
        <f t="shared" si="16"/>
        <v>2.3880159794599034E-2</v>
      </c>
      <c r="I37" s="11">
        <v>8315</v>
      </c>
      <c r="J37" s="11">
        <f t="shared" si="17"/>
        <v>2228.42</v>
      </c>
      <c r="K37" s="11">
        <f t="shared" si="18"/>
        <v>630.64286000000004</v>
      </c>
      <c r="L37" s="18">
        <f t="shared" si="19"/>
        <v>209.37342952000003</v>
      </c>
    </row>
    <row r="38" spans="3:12">
      <c r="C38" s="30" t="s">
        <v>135</v>
      </c>
      <c r="D38" s="24" t="s">
        <v>154</v>
      </c>
      <c r="E38" s="30" t="s">
        <v>155</v>
      </c>
      <c r="F38" s="25">
        <v>738263</v>
      </c>
      <c r="G38" s="16">
        <f t="shared" si="15"/>
        <v>228.86152999999999</v>
      </c>
      <c r="H38" s="10">
        <f t="shared" si="16"/>
        <v>1.8100595587209438E-2</v>
      </c>
      <c r="I38" s="11">
        <v>13363</v>
      </c>
      <c r="J38" s="11">
        <f t="shared" si="17"/>
        <v>3581.2840000000001</v>
      </c>
      <c r="K38" s="11">
        <f t="shared" si="18"/>
        <v>1013.5033720000001</v>
      </c>
      <c r="L38" s="18">
        <f t="shared" si="19"/>
        <v>336.48311950400006</v>
      </c>
    </row>
    <row r="39" spans="3:12" hidden="1">
      <c r="C39" s="30" t="s">
        <v>156</v>
      </c>
      <c r="D39" s="24" t="s">
        <v>157</v>
      </c>
      <c r="E39" s="30" t="s">
        <v>158</v>
      </c>
      <c r="F39" s="25">
        <v>235804</v>
      </c>
      <c r="G39" s="16">
        <f t="shared" ref="G39:G44" si="20">F39*0.00031</f>
        <v>73.099239999999995</v>
      </c>
      <c r="H39" s="10">
        <f t="shared" ref="H39:H44" si="21">I39/F39</f>
        <v>2.7090295330019849E-2</v>
      </c>
      <c r="I39" s="11">
        <v>6388</v>
      </c>
      <c r="J39" s="11">
        <f t="shared" ref="J39:J44" si="22">I39*26.8%</f>
        <v>1711.9840000000002</v>
      </c>
      <c r="K39" s="11">
        <f t="shared" ref="K39:K44" si="23">J39*28.3%</f>
        <v>484.4914720000001</v>
      </c>
      <c r="L39" s="18">
        <f t="shared" ref="L39:L44" si="24">K39*33.2%</f>
        <v>160.85116870400003</v>
      </c>
    </row>
    <row r="40" spans="3:12" hidden="1">
      <c r="C40" s="30" t="s">
        <v>156</v>
      </c>
      <c r="D40" s="24" t="s">
        <v>159</v>
      </c>
      <c r="E40" s="30" t="s">
        <v>160</v>
      </c>
      <c r="F40" s="25">
        <v>1725211</v>
      </c>
      <c r="G40" s="16">
        <f t="shared" si="20"/>
        <v>534.81541000000004</v>
      </c>
      <c r="H40" s="10">
        <f t="shared" si="21"/>
        <v>1.9261991721592316E-2</v>
      </c>
      <c r="I40" s="11">
        <v>33231</v>
      </c>
      <c r="J40" s="11">
        <f t="shared" si="22"/>
        <v>8905.9080000000013</v>
      </c>
      <c r="K40" s="11">
        <f t="shared" si="23"/>
        <v>2520.3719640000008</v>
      </c>
      <c r="L40" s="18">
        <f t="shared" si="24"/>
        <v>836.76349204800033</v>
      </c>
    </row>
    <row r="41" spans="3:12" hidden="1">
      <c r="C41" s="30" t="s">
        <v>161</v>
      </c>
      <c r="D41" s="24" t="s">
        <v>162</v>
      </c>
      <c r="E41" s="30" t="s">
        <v>163</v>
      </c>
      <c r="F41" s="25">
        <v>828125</v>
      </c>
      <c r="G41" s="16">
        <f t="shared" si="20"/>
        <v>256.71875</v>
      </c>
      <c r="H41" s="10">
        <f t="shared" si="21"/>
        <v>2.1148981132075473E-2</v>
      </c>
      <c r="I41" s="11">
        <v>17514</v>
      </c>
      <c r="J41" s="11">
        <f t="shared" si="22"/>
        <v>4693.7520000000004</v>
      </c>
      <c r="K41" s="11">
        <f t="shared" si="23"/>
        <v>1328.3318160000003</v>
      </c>
      <c r="L41" s="18">
        <f t="shared" si="24"/>
        <v>441.00616291200015</v>
      </c>
    </row>
    <row r="42" spans="3:12" hidden="1">
      <c r="C42" s="30" t="s">
        <v>164</v>
      </c>
      <c r="D42" s="24" t="s">
        <v>165</v>
      </c>
      <c r="E42" s="30" t="s">
        <v>166</v>
      </c>
      <c r="F42" s="25">
        <v>631735</v>
      </c>
      <c r="G42" s="16">
        <f t="shared" si="20"/>
        <v>195.83785</v>
      </c>
      <c r="H42" s="10">
        <f t="shared" si="21"/>
        <v>1.5163003474558161E-2</v>
      </c>
      <c r="I42" s="11">
        <v>9579</v>
      </c>
      <c r="J42" s="11">
        <f t="shared" si="22"/>
        <v>2567.172</v>
      </c>
      <c r="K42" s="11">
        <f t="shared" si="23"/>
        <v>726.50967600000013</v>
      </c>
      <c r="L42" s="18">
        <f t="shared" si="24"/>
        <v>241.20121243200006</v>
      </c>
    </row>
    <row r="43" spans="3:12" hidden="1">
      <c r="C43" s="30" t="s">
        <v>164</v>
      </c>
      <c r="D43" s="24" t="s">
        <v>167</v>
      </c>
      <c r="E43" s="30" t="s">
        <v>168</v>
      </c>
      <c r="F43" s="25">
        <v>686774</v>
      </c>
      <c r="G43" s="16">
        <f t="shared" si="20"/>
        <v>212.89993999999999</v>
      </c>
      <c r="H43" s="10">
        <f t="shared" si="21"/>
        <v>1.3378491323200936E-2</v>
      </c>
      <c r="I43" s="11">
        <v>9188</v>
      </c>
      <c r="J43" s="11">
        <f t="shared" si="22"/>
        <v>2462.384</v>
      </c>
      <c r="K43" s="11">
        <f t="shared" si="23"/>
        <v>696.85467200000005</v>
      </c>
      <c r="L43" s="18">
        <f t="shared" si="24"/>
        <v>231.35575110400003</v>
      </c>
    </row>
    <row r="44" spans="3:12" hidden="1">
      <c r="C44" s="30" t="s">
        <v>164</v>
      </c>
      <c r="D44" s="24" t="s">
        <v>169</v>
      </c>
      <c r="E44" s="30" t="s">
        <v>170</v>
      </c>
      <c r="F44" s="25">
        <v>332532</v>
      </c>
      <c r="G44" s="16">
        <f t="shared" si="20"/>
        <v>103.08492</v>
      </c>
      <c r="H44" s="10">
        <f t="shared" si="21"/>
        <v>1.5908243417174887E-2</v>
      </c>
      <c r="I44" s="11">
        <v>5290</v>
      </c>
      <c r="J44" s="11">
        <f t="shared" si="22"/>
        <v>1417.72</v>
      </c>
      <c r="K44" s="11">
        <f t="shared" si="23"/>
        <v>401.21476000000007</v>
      </c>
      <c r="L44" s="18">
        <f t="shared" si="24"/>
        <v>133.20330032000004</v>
      </c>
    </row>
    <row r="45" spans="3:12" hidden="1">
      <c r="C45" s="30" t="s">
        <v>171</v>
      </c>
      <c r="D45" s="24" t="s">
        <v>172</v>
      </c>
      <c r="E45" s="30" t="s">
        <v>173</v>
      </c>
      <c r="F45" s="25">
        <v>314474</v>
      </c>
      <c r="G45" s="16">
        <f t="shared" ref="G45:G50" si="25">F45*0.00031</f>
        <v>97.486940000000004</v>
      </c>
      <c r="H45" s="10">
        <f t="shared" ref="H45:H50" si="26">I45/F45</f>
        <v>2.583679413878413E-2</v>
      </c>
      <c r="I45" s="11">
        <v>8125</v>
      </c>
      <c r="J45" s="11">
        <f t="shared" ref="J45:J50" si="27">I45*26.8%</f>
        <v>2177.5</v>
      </c>
      <c r="K45" s="11">
        <f t="shared" ref="K45:K50" si="28">J45*28.3%</f>
        <v>616.23250000000007</v>
      </c>
      <c r="L45" s="18">
        <f t="shared" ref="L45:L50" si="29">K45*33.2%</f>
        <v>204.58919000000003</v>
      </c>
    </row>
    <row r="46" spans="3:12" hidden="1">
      <c r="C46" s="30" t="s">
        <v>171</v>
      </c>
      <c r="D46" s="24" t="s">
        <v>174</v>
      </c>
      <c r="E46" s="30" t="s">
        <v>175</v>
      </c>
      <c r="F46" s="25">
        <v>314393</v>
      </c>
      <c r="G46" s="16">
        <f t="shared" si="25"/>
        <v>97.461830000000006</v>
      </c>
      <c r="H46" s="10">
        <f t="shared" si="26"/>
        <v>3.1253876517606943E-2</v>
      </c>
      <c r="I46" s="11">
        <v>9826</v>
      </c>
      <c r="J46" s="11">
        <f t="shared" si="27"/>
        <v>2633.3679999999999</v>
      </c>
      <c r="K46" s="11">
        <f t="shared" si="28"/>
        <v>745.24314400000003</v>
      </c>
      <c r="L46" s="18">
        <f t="shared" si="29"/>
        <v>247.42072380800002</v>
      </c>
    </row>
    <row r="47" spans="3:12" hidden="1">
      <c r="C47" s="30" t="s">
        <v>171</v>
      </c>
      <c r="D47" s="24" t="s">
        <v>176</v>
      </c>
      <c r="E47" s="30" t="s">
        <v>177</v>
      </c>
      <c r="F47" s="25">
        <v>173908</v>
      </c>
      <c r="G47" s="16">
        <f t="shared" si="25"/>
        <v>53.911479999999997</v>
      </c>
      <c r="H47" s="10">
        <f t="shared" si="26"/>
        <v>3.0429882466591531E-2</v>
      </c>
      <c r="I47" s="11">
        <v>5292</v>
      </c>
      <c r="J47" s="11">
        <f t="shared" si="27"/>
        <v>1418.2560000000001</v>
      </c>
      <c r="K47" s="11">
        <f t="shared" si="28"/>
        <v>401.36644800000005</v>
      </c>
      <c r="L47" s="18">
        <f t="shared" si="29"/>
        <v>133.25366073600003</v>
      </c>
    </row>
    <row r="48" spans="3:12" hidden="1">
      <c r="C48" s="30" t="s">
        <v>171</v>
      </c>
      <c r="D48" s="24" t="s">
        <v>178</v>
      </c>
      <c r="E48" s="30" t="s">
        <v>179</v>
      </c>
      <c r="F48" s="25">
        <v>184777</v>
      </c>
      <c r="G48" s="16">
        <f t="shared" si="25"/>
        <v>57.28087</v>
      </c>
      <c r="H48" s="10">
        <f t="shared" si="26"/>
        <v>2.4656748404833936E-2</v>
      </c>
      <c r="I48" s="11">
        <v>4556</v>
      </c>
      <c r="J48" s="11">
        <f t="shared" si="27"/>
        <v>1221.008</v>
      </c>
      <c r="K48" s="11">
        <f t="shared" si="28"/>
        <v>345.54526400000003</v>
      </c>
      <c r="L48" s="18">
        <f t="shared" si="29"/>
        <v>114.72102764800002</v>
      </c>
    </row>
    <row r="49" spans="3:12" hidden="1">
      <c r="C49" s="30" t="s">
        <v>171</v>
      </c>
      <c r="D49" s="24" t="s">
        <v>180</v>
      </c>
      <c r="E49" s="30" t="s">
        <v>181</v>
      </c>
      <c r="F49" s="25">
        <v>372492</v>
      </c>
      <c r="G49" s="16">
        <f t="shared" si="25"/>
        <v>115.47252</v>
      </c>
      <c r="H49" s="10">
        <f t="shared" si="26"/>
        <v>1.6894322562632218E-2</v>
      </c>
      <c r="I49" s="11">
        <v>6293</v>
      </c>
      <c r="J49" s="11">
        <f t="shared" si="27"/>
        <v>1686.5240000000001</v>
      </c>
      <c r="K49" s="11">
        <f t="shared" si="28"/>
        <v>477.28629200000006</v>
      </c>
      <c r="L49" s="18">
        <f t="shared" si="29"/>
        <v>158.45904894400002</v>
      </c>
    </row>
    <row r="50" spans="3:12" hidden="1">
      <c r="C50" s="30" t="s">
        <v>171</v>
      </c>
      <c r="D50" s="24" t="s">
        <v>182</v>
      </c>
      <c r="E50" s="30" t="s">
        <v>183</v>
      </c>
      <c r="F50" s="25">
        <v>443058</v>
      </c>
      <c r="G50" s="16">
        <f t="shared" si="25"/>
        <v>137.34798000000001</v>
      </c>
      <c r="H50" s="10">
        <f t="shared" si="26"/>
        <v>2.1182328273047772E-2</v>
      </c>
      <c r="I50" s="11">
        <v>9385</v>
      </c>
      <c r="J50" s="11">
        <f t="shared" si="27"/>
        <v>2515.1800000000003</v>
      </c>
      <c r="K50" s="11">
        <f t="shared" si="28"/>
        <v>711.7959400000002</v>
      </c>
      <c r="L50" s="18">
        <f t="shared" si="29"/>
        <v>236.31625208000008</v>
      </c>
    </row>
    <row r="51" spans="3:12" hidden="1">
      <c r="C51" s="30" t="s">
        <v>184</v>
      </c>
      <c r="D51" s="24" t="s">
        <v>185</v>
      </c>
      <c r="E51" s="30" t="s">
        <v>186</v>
      </c>
      <c r="F51" s="25">
        <v>2017477</v>
      </c>
      <c r="G51" s="16">
        <f>F51*0.00031</f>
        <v>625.41786999999999</v>
      </c>
      <c r="H51" s="10">
        <f>I51/F51</f>
        <v>1.9834179026576262E-2</v>
      </c>
      <c r="I51" s="11">
        <v>40015</v>
      </c>
      <c r="J51" s="11">
        <f>I51*26.8%</f>
        <v>10724.02</v>
      </c>
      <c r="K51" s="11">
        <f>J51*28.3%</f>
        <v>3034.8976600000005</v>
      </c>
      <c r="L51" s="18">
        <f>K51*33.2%</f>
        <v>1007.5860231200003</v>
      </c>
    </row>
    <row r="52" spans="3:12" hidden="1">
      <c r="C52" s="30" t="s">
        <v>187</v>
      </c>
      <c r="D52" s="24" t="s">
        <v>188</v>
      </c>
      <c r="E52" s="30" t="s">
        <v>189</v>
      </c>
      <c r="F52" s="25">
        <v>185898</v>
      </c>
      <c r="G52" s="16">
        <f t="shared" ref="G52:G59" si="30">F52*0.00031</f>
        <v>57.62838</v>
      </c>
      <c r="H52" s="10">
        <f t="shared" ref="H52:H59" si="31">I52/F52</f>
        <v>2.0193869756533152E-2</v>
      </c>
      <c r="I52" s="11">
        <v>3754</v>
      </c>
      <c r="J52" s="11">
        <f t="shared" ref="J52:J59" si="32">I52*26.8%</f>
        <v>1006.0720000000001</v>
      </c>
      <c r="K52" s="11">
        <f t="shared" ref="K52:K59" si="33">J52*28.3%</f>
        <v>284.71837600000003</v>
      </c>
      <c r="L52" s="18">
        <f t="shared" ref="L52:L59" si="34">K52*33.2%</f>
        <v>94.526500832000011</v>
      </c>
    </row>
    <row r="53" spans="3:12" hidden="1">
      <c r="C53" s="30" t="s">
        <v>187</v>
      </c>
      <c r="D53" s="24" t="s">
        <v>190</v>
      </c>
      <c r="E53" s="30" t="s">
        <v>191</v>
      </c>
      <c r="F53" s="25">
        <v>178663</v>
      </c>
      <c r="G53" s="16">
        <f t="shared" si="30"/>
        <v>55.385530000000003</v>
      </c>
      <c r="H53" s="10">
        <f t="shared" si="31"/>
        <v>3.7730251926811932E-2</v>
      </c>
      <c r="I53" s="11">
        <v>6741</v>
      </c>
      <c r="J53" s="11">
        <f t="shared" si="32"/>
        <v>1806.5880000000002</v>
      </c>
      <c r="K53" s="11">
        <f t="shared" si="33"/>
        <v>511.26440400000013</v>
      </c>
      <c r="L53" s="18">
        <f t="shared" si="34"/>
        <v>169.73978212800006</v>
      </c>
    </row>
    <row r="54" spans="3:12" hidden="1">
      <c r="C54" s="30" t="s">
        <v>187</v>
      </c>
      <c r="D54" s="24" t="s">
        <v>192</v>
      </c>
      <c r="E54" s="30" t="s">
        <v>193</v>
      </c>
      <c r="F54" s="25">
        <v>191769</v>
      </c>
      <c r="G54" s="16">
        <f t="shared" si="30"/>
        <v>59.448390000000003</v>
      </c>
      <c r="H54" s="10">
        <f t="shared" si="31"/>
        <v>2.1338172488775557E-2</v>
      </c>
      <c r="I54" s="11">
        <v>4092</v>
      </c>
      <c r="J54" s="11">
        <f t="shared" si="32"/>
        <v>1096.6560000000002</v>
      </c>
      <c r="K54" s="11">
        <f t="shared" si="33"/>
        <v>310.35364800000008</v>
      </c>
      <c r="L54" s="18">
        <f t="shared" si="34"/>
        <v>103.03741113600003</v>
      </c>
    </row>
    <row r="55" spans="3:12" hidden="1">
      <c r="C55" s="30" t="s">
        <v>187</v>
      </c>
      <c r="D55" s="24" t="s">
        <v>194</v>
      </c>
      <c r="E55" s="30" t="s">
        <v>195</v>
      </c>
      <c r="F55" s="25">
        <v>406138</v>
      </c>
      <c r="G55" s="16">
        <f t="shared" si="30"/>
        <v>125.90278000000001</v>
      </c>
      <c r="H55" s="10">
        <f t="shared" si="31"/>
        <v>2.4284848992214468E-2</v>
      </c>
      <c r="I55" s="11">
        <v>9863</v>
      </c>
      <c r="J55" s="11">
        <f t="shared" si="32"/>
        <v>2643.2840000000001</v>
      </c>
      <c r="K55" s="11">
        <f t="shared" si="33"/>
        <v>748.04937200000006</v>
      </c>
      <c r="L55" s="18">
        <f t="shared" si="34"/>
        <v>248.35239150400002</v>
      </c>
    </row>
    <row r="56" spans="3:12" hidden="1">
      <c r="C56" s="30" t="s">
        <v>187</v>
      </c>
      <c r="D56" s="24" t="s">
        <v>196</v>
      </c>
      <c r="E56" s="30" t="s">
        <v>197</v>
      </c>
      <c r="F56" s="25">
        <v>230212</v>
      </c>
      <c r="G56" s="16">
        <f t="shared" si="30"/>
        <v>71.365719999999996</v>
      </c>
      <c r="H56" s="10">
        <f t="shared" si="31"/>
        <v>1.8591559084669782E-2</v>
      </c>
      <c r="I56" s="11">
        <v>4280</v>
      </c>
      <c r="J56" s="11">
        <f t="shared" si="32"/>
        <v>1147.04</v>
      </c>
      <c r="K56" s="11">
        <f t="shared" si="33"/>
        <v>324.61232000000001</v>
      </c>
      <c r="L56" s="18">
        <f t="shared" si="34"/>
        <v>107.77129024000001</v>
      </c>
    </row>
    <row r="57" spans="3:12" hidden="1">
      <c r="C57" s="30" t="s">
        <v>187</v>
      </c>
      <c r="D57" s="24" t="s">
        <v>198</v>
      </c>
      <c r="E57" s="30" t="s">
        <v>199</v>
      </c>
      <c r="F57" s="25">
        <v>355834</v>
      </c>
      <c r="G57" s="16">
        <f t="shared" si="30"/>
        <v>110.30853999999999</v>
      </c>
      <c r="H57" s="10">
        <f t="shared" si="31"/>
        <v>2.1465065170838089E-2</v>
      </c>
      <c r="I57" s="11">
        <v>7638</v>
      </c>
      <c r="J57" s="11">
        <f t="shared" si="32"/>
        <v>2046.9840000000002</v>
      </c>
      <c r="K57" s="11">
        <f t="shared" si="33"/>
        <v>579.29647200000011</v>
      </c>
      <c r="L57" s="18">
        <f t="shared" si="34"/>
        <v>192.32642870400005</v>
      </c>
    </row>
    <row r="58" spans="3:12" hidden="1">
      <c r="C58" s="30" t="s">
        <v>187</v>
      </c>
      <c r="D58" s="24" t="s">
        <v>200</v>
      </c>
      <c r="E58" s="30" t="s">
        <v>201</v>
      </c>
      <c r="F58" s="25">
        <v>117602</v>
      </c>
      <c r="G58" s="16">
        <f t="shared" si="30"/>
        <v>36.456620000000001</v>
      </c>
      <c r="H58" s="10">
        <f t="shared" si="31"/>
        <v>2.1980918691858982E-2</v>
      </c>
      <c r="I58" s="11">
        <v>2585</v>
      </c>
      <c r="J58" s="11">
        <f t="shared" si="32"/>
        <v>692.78000000000009</v>
      </c>
      <c r="K58" s="11">
        <f t="shared" si="33"/>
        <v>196.05674000000005</v>
      </c>
      <c r="L58" s="18">
        <f t="shared" si="34"/>
        <v>65.090837680000021</v>
      </c>
    </row>
    <row r="59" spans="3:12" hidden="1">
      <c r="C59" s="30" t="s">
        <v>187</v>
      </c>
      <c r="D59" s="24" t="s">
        <v>202</v>
      </c>
      <c r="E59" s="30" t="s">
        <v>203</v>
      </c>
      <c r="F59" s="25">
        <v>185439</v>
      </c>
      <c r="G59" s="16">
        <f t="shared" si="30"/>
        <v>57.486089999999997</v>
      </c>
      <c r="H59" s="10">
        <f t="shared" si="31"/>
        <v>2.770183186924002E-2</v>
      </c>
      <c r="I59" s="11">
        <v>5137</v>
      </c>
      <c r="J59" s="11">
        <f t="shared" si="32"/>
        <v>1376.7160000000001</v>
      </c>
      <c r="K59" s="11">
        <f t="shared" si="33"/>
        <v>389.61062800000008</v>
      </c>
      <c r="L59" s="18">
        <f t="shared" si="34"/>
        <v>129.35072849600004</v>
      </c>
    </row>
    <row r="60" spans="3:12" hidden="1">
      <c r="C60" s="30" t="s">
        <v>204</v>
      </c>
      <c r="D60" s="24" t="s">
        <v>205</v>
      </c>
      <c r="E60" s="30" t="s">
        <v>206</v>
      </c>
      <c r="F60" s="25">
        <v>358241</v>
      </c>
      <c r="G60" s="16">
        <f t="shared" ref="G60:G71" si="35">F60*0.00031</f>
        <v>111.05471</v>
      </c>
      <c r="H60" s="10">
        <f t="shared" ref="H60:H71" si="36">I60/F60</f>
        <v>1.7122551578406715E-2</v>
      </c>
      <c r="I60" s="11">
        <v>6134</v>
      </c>
      <c r="J60" s="11">
        <f t="shared" ref="J60:J71" si="37">I60*26.8%</f>
        <v>1643.912</v>
      </c>
      <c r="K60" s="11">
        <f t="shared" ref="K60:K71" si="38">J60*28.3%</f>
        <v>465.22709600000007</v>
      </c>
      <c r="L60" s="18">
        <f t="shared" ref="L60:L71" si="39">K60*33.2%</f>
        <v>154.45539587200003</v>
      </c>
    </row>
    <row r="61" spans="3:12" hidden="1">
      <c r="C61" s="30" t="s">
        <v>204</v>
      </c>
      <c r="D61" s="24" t="s">
        <v>207</v>
      </c>
      <c r="E61" s="30" t="s">
        <v>208</v>
      </c>
      <c r="F61" s="25">
        <v>449456</v>
      </c>
      <c r="G61" s="16">
        <f t="shared" si="35"/>
        <v>139.33135999999999</v>
      </c>
      <c r="H61" s="10">
        <f t="shared" si="36"/>
        <v>1.2417233277562209E-2</v>
      </c>
      <c r="I61" s="11">
        <v>5581</v>
      </c>
      <c r="J61" s="11">
        <f t="shared" si="37"/>
        <v>1495.7080000000001</v>
      </c>
      <c r="K61" s="11">
        <f t="shared" si="38"/>
        <v>423.28536400000007</v>
      </c>
      <c r="L61" s="18">
        <f t="shared" si="39"/>
        <v>140.53074084800002</v>
      </c>
    </row>
    <row r="62" spans="3:12" hidden="1">
      <c r="C62" s="30" t="s">
        <v>204</v>
      </c>
      <c r="D62" s="24" t="s">
        <v>209</v>
      </c>
      <c r="E62" s="30" t="s">
        <v>210</v>
      </c>
      <c r="F62" s="25">
        <v>419917</v>
      </c>
      <c r="G62" s="16">
        <f t="shared" si="35"/>
        <v>130.17427000000001</v>
      </c>
      <c r="H62" s="10">
        <f t="shared" si="36"/>
        <v>1.744392344201354E-2</v>
      </c>
      <c r="I62" s="11">
        <v>7325</v>
      </c>
      <c r="J62" s="11">
        <f t="shared" si="37"/>
        <v>1963.1000000000001</v>
      </c>
      <c r="K62" s="11">
        <f t="shared" si="38"/>
        <v>555.55730000000005</v>
      </c>
      <c r="L62" s="18">
        <f t="shared" si="39"/>
        <v>184.44502360000004</v>
      </c>
    </row>
    <row r="63" spans="3:12" hidden="1">
      <c r="C63" s="30" t="s">
        <v>211</v>
      </c>
      <c r="D63" s="24" t="s">
        <v>212</v>
      </c>
      <c r="E63" s="30" t="s">
        <v>213</v>
      </c>
      <c r="F63" s="25">
        <v>820541</v>
      </c>
      <c r="G63" s="16">
        <f t="shared" si="35"/>
        <v>254.36770999999999</v>
      </c>
      <c r="H63" s="10">
        <f t="shared" si="36"/>
        <v>2.4382693856857852E-2</v>
      </c>
      <c r="I63" s="11">
        <v>20007</v>
      </c>
      <c r="J63" s="11">
        <f t="shared" si="37"/>
        <v>5361.8760000000002</v>
      </c>
      <c r="K63" s="11">
        <f t="shared" si="38"/>
        <v>1517.4109080000003</v>
      </c>
      <c r="L63" s="18">
        <f t="shared" si="39"/>
        <v>503.78042145600011</v>
      </c>
    </row>
    <row r="64" spans="3:12" hidden="1">
      <c r="C64" s="30" t="s">
        <v>214</v>
      </c>
      <c r="D64" s="24" t="s">
        <v>215</v>
      </c>
      <c r="E64" s="30" t="s">
        <v>216</v>
      </c>
      <c r="F64" s="25">
        <v>416845</v>
      </c>
      <c r="G64" s="16">
        <f t="shared" si="35"/>
        <v>129.22194999999999</v>
      </c>
      <c r="H64" s="10">
        <f t="shared" si="36"/>
        <v>1.5809233647998657E-2</v>
      </c>
      <c r="I64" s="11">
        <v>6590</v>
      </c>
      <c r="J64" s="11">
        <f t="shared" si="37"/>
        <v>1766.1200000000001</v>
      </c>
      <c r="K64" s="11">
        <f t="shared" si="38"/>
        <v>499.81196000000011</v>
      </c>
      <c r="L64" s="18">
        <f t="shared" si="39"/>
        <v>165.93757072000005</v>
      </c>
    </row>
    <row r="65" spans="3:12" hidden="1">
      <c r="C65" s="30" t="s">
        <v>214</v>
      </c>
      <c r="D65" s="24" t="s">
        <v>217</v>
      </c>
      <c r="E65" s="30" t="s">
        <v>218</v>
      </c>
      <c r="F65" s="25">
        <v>189380</v>
      </c>
      <c r="G65" s="16">
        <f t="shared" si="35"/>
        <v>58.707799999999999</v>
      </c>
      <c r="H65" s="10">
        <f t="shared" si="36"/>
        <v>1.8982997148590135E-2</v>
      </c>
      <c r="I65" s="11">
        <v>3595</v>
      </c>
      <c r="J65" s="11">
        <f t="shared" si="37"/>
        <v>963.46</v>
      </c>
      <c r="K65" s="11">
        <f t="shared" si="38"/>
        <v>272.65918000000005</v>
      </c>
      <c r="L65" s="18">
        <f t="shared" si="39"/>
        <v>90.522847760000019</v>
      </c>
    </row>
    <row r="66" spans="3:12" hidden="1">
      <c r="C66" s="30" t="s">
        <v>214</v>
      </c>
      <c r="D66" s="24" t="s">
        <v>219</v>
      </c>
      <c r="E66" s="30" t="s">
        <v>220</v>
      </c>
      <c r="F66" s="25">
        <v>292833</v>
      </c>
      <c r="G66" s="16">
        <f t="shared" si="35"/>
        <v>90.778229999999994</v>
      </c>
      <c r="H66" s="10">
        <f t="shared" si="36"/>
        <v>1.7299962777419211E-2</v>
      </c>
      <c r="I66" s="11">
        <v>5066</v>
      </c>
      <c r="J66" s="11">
        <f t="shared" si="37"/>
        <v>1357.6880000000001</v>
      </c>
      <c r="K66" s="11">
        <f t="shared" si="38"/>
        <v>384.22570400000006</v>
      </c>
      <c r="L66" s="18">
        <f t="shared" si="39"/>
        <v>127.56293372800003</v>
      </c>
    </row>
    <row r="67" spans="3:12" hidden="1">
      <c r="C67" s="30" t="s">
        <v>214</v>
      </c>
      <c r="D67" s="24" t="s">
        <v>221</v>
      </c>
      <c r="E67" s="30" t="s">
        <v>222</v>
      </c>
      <c r="F67" s="25">
        <v>187421</v>
      </c>
      <c r="G67" s="16">
        <f t="shared" si="35"/>
        <v>58.10051</v>
      </c>
      <c r="H67" s="10">
        <f t="shared" si="36"/>
        <v>2.2292059054214844E-2</v>
      </c>
      <c r="I67" s="11">
        <v>4178</v>
      </c>
      <c r="J67" s="11">
        <f t="shared" si="37"/>
        <v>1119.7040000000002</v>
      </c>
      <c r="K67" s="11">
        <f t="shared" si="38"/>
        <v>316.87623200000007</v>
      </c>
      <c r="L67" s="18">
        <f t="shared" si="39"/>
        <v>105.20290902400004</v>
      </c>
    </row>
    <row r="68" spans="3:12" hidden="1">
      <c r="C68" s="30" t="s">
        <v>214</v>
      </c>
      <c r="D68" s="24" t="s">
        <v>223</v>
      </c>
      <c r="E68" s="30" t="s">
        <v>224</v>
      </c>
      <c r="F68" s="25">
        <v>194582</v>
      </c>
      <c r="G68" s="16">
        <f t="shared" si="35"/>
        <v>60.320419999999999</v>
      </c>
      <c r="H68" s="10">
        <f t="shared" si="36"/>
        <v>2.1420275256704115E-2</v>
      </c>
      <c r="I68" s="11">
        <v>4168</v>
      </c>
      <c r="J68" s="11">
        <f t="shared" si="37"/>
        <v>1117.0240000000001</v>
      </c>
      <c r="K68" s="11">
        <f t="shared" si="38"/>
        <v>316.11779200000007</v>
      </c>
      <c r="L68" s="18">
        <f t="shared" si="39"/>
        <v>104.95110694400003</v>
      </c>
    </row>
    <row r="69" spans="3:12" hidden="1">
      <c r="C69" s="30" t="s">
        <v>225</v>
      </c>
      <c r="D69" s="24" t="s">
        <v>226</v>
      </c>
      <c r="E69" s="30" t="s">
        <v>227</v>
      </c>
      <c r="F69" s="25">
        <v>1094606</v>
      </c>
      <c r="G69" s="16">
        <f t="shared" si="35"/>
        <v>339.32785999999999</v>
      </c>
      <c r="H69" s="10">
        <f t="shared" si="36"/>
        <v>2.3132524396906284E-2</v>
      </c>
      <c r="I69" s="11">
        <v>25321</v>
      </c>
      <c r="J69" s="11">
        <f t="shared" si="37"/>
        <v>6786.0280000000002</v>
      </c>
      <c r="K69" s="11">
        <f t="shared" si="38"/>
        <v>1920.4459240000003</v>
      </c>
      <c r="L69" s="18">
        <f t="shared" si="39"/>
        <v>637.58804676800014</v>
      </c>
    </row>
    <row r="70" spans="3:12" hidden="1">
      <c r="C70" s="30" t="s">
        <v>228</v>
      </c>
      <c r="D70" s="24" t="s">
        <v>229</v>
      </c>
      <c r="E70" s="30" t="s">
        <v>230</v>
      </c>
      <c r="F70" s="25">
        <v>1806858</v>
      </c>
      <c r="G70" s="16">
        <f t="shared" si="35"/>
        <v>560.12598000000003</v>
      </c>
      <c r="H70" s="10">
        <f t="shared" si="36"/>
        <v>1.041642453363795E-2</v>
      </c>
      <c r="I70" s="11">
        <v>18821</v>
      </c>
      <c r="J70" s="11">
        <f t="shared" si="37"/>
        <v>5044.0280000000002</v>
      </c>
      <c r="K70" s="11">
        <f t="shared" si="38"/>
        <v>1427.4599240000002</v>
      </c>
      <c r="L70" s="18">
        <f t="shared" si="39"/>
        <v>473.91669476800013</v>
      </c>
    </row>
    <row r="71" spans="3:12" hidden="1">
      <c r="C71" s="30" t="s">
        <v>231</v>
      </c>
      <c r="D71" s="24" t="s">
        <v>232</v>
      </c>
      <c r="E71" s="30" t="s">
        <v>233</v>
      </c>
      <c r="F71" s="25">
        <v>2449079</v>
      </c>
      <c r="G71" s="16">
        <f t="shared" si="35"/>
        <v>759.21448999999996</v>
      </c>
      <c r="H71" s="10">
        <f t="shared" si="36"/>
        <v>9.7118141146120638E-3</v>
      </c>
      <c r="I71" s="11">
        <v>23785</v>
      </c>
      <c r="J71" s="11">
        <f t="shared" si="37"/>
        <v>6374.38</v>
      </c>
      <c r="K71" s="11">
        <f t="shared" si="38"/>
        <v>1803.9495400000003</v>
      </c>
      <c r="L71" s="18">
        <f t="shared" si="39"/>
        <v>598.91124728000011</v>
      </c>
    </row>
    <row r="72" spans="3:12" hidden="1">
      <c r="C72" s="30" t="s">
        <v>234</v>
      </c>
      <c r="D72" s="24" t="s">
        <v>235</v>
      </c>
      <c r="E72" s="30" t="s">
        <v>236</v>
      </c>
      <c r="F72" s="25">
        <v>338729</v>
      </c>
      <c r="G72" s="16">
        <f t="shared" ref="G72:G79" si="40">F72*0.00031</f>
        <v>105.00599</v>
      </c>
      <c r="H72" s="10">
        <f t="shared" ref="H72:H79" si="41">I72/F72</f>
        <v>2.718692524112196E-2</v>
      </c>
      <c r="I72" s="11">
        <v>9209</v>
      </c>
      <c r="J72" s="11">
        <f t="shared" ref="J72:J79" si="42">I72*26.8%</f>
        <v>2468.0120000000002</v>
      </c>
      <c r="K72" s="11">
        <f t="shared" ref="K72:K79" si="43">J72*28.3%</f>
        <v>698.44739600000014</v>
      </c>
      <c r="L72" s="18">
        <f t="shared" ref="L72:L79" si="44">K72*33.2%</f>
        <v>231.88453547200007</v>
      </c>
    </row>
    <row r="73" spans="3:12" hidden="1">
      <c r="C73" s="30" t="s">
        <v>234</v>
      </c>
      <c r="D73" s="24" t="s">
        <v>237</v>
      </c>
      <c r="E73" s="30" t="s">
        <v>238</v>
      </c>
      <c r="F73" s="25">
        <v>159837</v>
      </c>
      <c r="G73" s="16">
        <f t="shared" si="40"/>
        <v>49.549469999999999</v>
      </c>
      <c r="H73" s="10">
        <f t="shared" si="41"/>
        <v>3.4153543922871427E-2</v>
      </c>
      <c r="I73" s="11">
        <v>5459</v>
      </c>
      <c r="J73" s="11">
        <f t="shared" si="42"/>
        <v>1463.0120000000002</v>
      </c>
      <c r="K73" s="11">
        <f t="shared" si="43"/>
        <v>414.03239600000012</v>
      </c>
      <c r="L73" s="18">
        <f t="shared" si="44"/>
        <v>137.45875547200004</v>
      </c>
    </row>
    <row r="74" spans="3:12" hidden="1">
      <c r="C74" s="30" t="s">
        <v>234</v>
      </c>
      <c r="D74" s="24" t="s">
        <v>239</v>
      </c>
      <c r="E74" s="30" t="s">
        <v>240</v>
      </c>
      <c r="F74" s="25">
        <v>294330</v>
      </c>
      <c r="G74" s="16">
        <f t="shared" si="40"/>
        <v>91.2423</v>
      </c>
      <c r="H74" s="10">
        <f t="shared" si="41"/>
        <v>3.2487344137532702E-2</v>
      </c>
      <c r="I74" s="11">
        <v>9562</v>
      </c>
      <c r="J74" s="11">
        <f t="shared" si="42"/>
        <v>2562.616</v>
      </c>
      <c r="K74" s="11">
        <f t="shared" si="43"/>
        <v>725.22032800000011</v>
      </c>
      <c r="L74" s="18">
        <f t="shared" si="44"/>
        <v>240.77314889600004</v>
      </c>
    </row>
    <row r="75" spans="3:12" hidden="1">
      <c r="C75" s="30" t="s">
        <v>234</v>
      </c>
      <c r="D75" s="24" t="s">
        <v>241</v>
      </c>
      <c r="E75" s="30" t="s">
        <v>242</v>
      </c>
      <c r="F75" s="25">
        <v>334496</v>
      </c>
      <c r="G75" s="16">
        <f t="shared" si="40"/>
        <v>103.69376</v>
      </c>
      <c r="H75" s="10">
        <f t="shared" si="41"/>
        <v>2.3904620683057494E-2</v>
      </c>
      <c r="I75" s="11">
        <v>7996</v>
      </c>
      <c r="J75" s="11">
        <f t="shared" si="42"/>
        <v>2142.9280000000003</v>
      </c>
      <c r="K75" s="11">
        <f t="shared" si="43"/>
        <v>606.44862400000011</v>
      </c>
      <c r="L75" s="18">
        <f t="shared" si="44"/>
        <v>201.34094316800005</v>
      </c>
    </row>
    <row r="76" spans="3:12" hidden="1">
      <c r="C76" s="30" t="s">
        <v>234</v>
      </c>
      <c r="D76" s="24" t="s">
        <v>243</v>
      </c>
      <c r="E76" s="30" t="s">
        <v>244</v>
      </c>
      <c r="F76" s="25">
        <v>556325</v>
      </c>
      <c r="G76" s="16">
        <f t="shared" si="40"/>
        <v>172.46074999999999</v>
      </c>
      <c r="H76" s="10">
        <f t="shared" si="41"/>
        <v>2.2858940367590886E-2</v>
      </c>
      <c r="I76" s="11">
        <v>12717</v>
      </c>
      <c r="J76" s="11">
        <f t="shared" si="42"/>
        <v>3408.1560000000004</v>
      </c>
      <c r="K76" s="11">
        <f t="shared" si="43"/>
        <v>964.50814800000023</v>
      </c>
      <c r="L76" s="18">
        <f t="shared" si="44"/>
        <v>320.21670513600009</v>
      </c>
    </row>
    <row r="77" spans="3:12" hidden="1">
      <c r="C77" s="30" t="s">
        <v>234</v>
      </c>
      <c r="D77" s="24" t="s">
        <v>245</v>
      </c>
      <c r="E77" s="30" t="s">
        <v>246</v>
      </c>
      <c r="F77" s="25">
        <v>733628</v>
      </c>
      <c r="G77" s="16">
        <f t="shared" si="40"/>
        <v>227.42468</v>
      </c>
      <c r="H77" s="10">
        <f t="shared" si="41"/>
        <v>2.9411363797455931E-2</v>
      </c>
      <c r="I77" s="11">
        <v>21577</v>
      </c>
      <c r="J77" s="11">
        <f t="shared" si="42"/>
        <v>5782.6360000000004</v>
      </c>
      <c r="K77" s="11">
        <f t="shared" si="43"/>
        <v>1636.4859880000004</v>
      </c>
      <c r="L77" s="18">
        <f t="shared" si="44"/>
        <v>543.31334801600019</v>
      </c>
    </row>
    <row r="78" spans="3:12" hidden="1">
      <c r="C78" s="30" t="s">
        <v>234</v>
      </c>
      <c r="D78" s="24" t="s">
        <v>247</v>
      </c>
      <c r="E78" s="30" t="s">
        <v>248</v>
      </c>
      <c r="F78" s="25">
        <v>566492</v>
      </c>
      <c r="G78" s="16">
        <f t="shared" si="40"/>
        <v>175.61251999999999</v>
      </c>
      <c r="H78" s="10">
        <f t="shared" si="41"/>
        <v>3.0729471907811584E-2</v>
      </c>
      <c r="I78" s="11">
        <v>17408</v>
      </c>
      <c r="J78" s="11">
        <f t="shared" si="42"/>
        <v>4665.3440000000001</v>
      </c>
      <c r="K78" s="11">
        <f t="shared" si="43"/>
        <v>1320.2923520000002</v>
      </c>
      <c r="L78" s="18">
        <f t="shared" si="44"/>
        <v>438.33706086400008</v>
      </c>
    </row>
    <row r="79" spans="3:12" hidden="1">
      <c r="C79" s="30" t="s">
        <v>234</v>
      </c>
      <c r="D79" s="24" t="s">
        <v>249</v>
      </c>
      <c r="E79" s="30" t="s">
        <v>250</v>
      </c>
      <c r="F79" s="25">
        <v>227476</v>
      </c>
      <c r="G79" s="16">
        <f t="shared" si="40"/>
        <v>70.517560000000003</v>
      </c>
      <c r="H79" s="10">
        <f t="shared" si="41"/>
        <v>2.6174189804638731E-2</v>
      </c>
      <c r="I79" s="11">
        <v>5954</v>
      </c>
      <c r="J79" s="11">
        <f t="shared" si="42"/>
        <v>1595.672</v>
      </c>
      <c r="K79" s="11">
        <f t="shared" si="43"/>
        <v>451.57517600000006</v>
      </c>
      <c r="L79" s="18">
        <f t="shared" si="44"/>
        <v>149.92295843200003</v>
      </c>
    </row>
    <row r="80" spans="3:12" hidden="1">
      <c r="C80" s="30" t="s">
        <v>251</v>
      </c>
      <c r="D80" s="24" t="s">
        <v>252</v>
      </c>
      <c r="E80" s="30" t="s">
        <v>253</v>
      </c>
      <c r="F80" s="25">
        <v>2878948</v>
      </c>
      <c r="G80" s="16">
        <f t="shared" ref="G80:G91" si="45">F80*0.00031</f>
        <v>892.47388000000001</v>
      </c>
      <c r="H80" s="10">
        <f t="shared" ref="H80:H91" si="46">I80/F80</f>
        <v>8.636488050496223E-3</v>
      </c>
      <c r="I80" s="11">
        <v>24864</v>
      </c>
      <c r="J80" s="11">
        <f t="shared" ref="J80:J91" si="47">I80*26.8%</f>
        <v>6663.5520000000006</v>
      </c>
      <c r="K80" s="11">
        <f t="shared" ref="K80:K91" si="48">J80*28.3%</f>
        <v>1885.7852160000004</v>
      </c>
      <c r="L80" s="18">
        <f t="shared" ref="L80:L91" si="49">K80*33.2%</f>
        <v>626.0806917120002</v>
      </c>
    </row>
    <row r="81" spans="3:14" hidden="1">
      <c r="C81" s="30" t="s">
        <v>254</v>
      </c>
      <c r="D81" s="24" t="s">
        <v>255</v>
      </c>
      <c r="E81" s="30" t="s">
        <v>256</v>
      </c>
      <c r="F81" s="25">
        <v>840777</v>
      </c>
      <c r="G81" s="16">
        <f t="shared" si="45"/>
        <v>260.64087000000001</v>
      </c>
      <c r="H81" s="10">
        <f t="shared" si="46"/>
        <v>1.888610178442084E-2</v>
      </c>
      <c r="I81" s="11">
        <v>15879</v>
      </c>
      <c r="J81" s="11">
        <f t="shared" si="47"/>
        <v>4255.5720000000001</v>
      </c>
      <c r="K81" s="11">
        <f t="shared" si="48"/>
        <v>1204.3268760000001</v>
      </c>
      <c r="L81" s="18">
        <f t="shared" si="49"/>
        <v>399.83652283200007</v>
      </c>
    </row>
    <row r="82" spans="3:14" hidden="1">
      <c r="C82" s="30" t="s">
        <v>257</v>
      </c>
      <c r="D82" s="24" t="s">
        <v>258</v>
      </c>
      <c r="E82" s="30" t="s">
        <v>259</v>
      </c>
      <c r="F82" s="25">
        <v>126361</v>
      </c>
      <c r="G82" s="16">
        <f t="shared" si="45"/>
        <v>39.171909999999997</v>
      </c>
      <c r="H82" s="10">
        <f t="shared" si="46"/>
        <v>2.9914293175900792E-2</v>
      </c>
      <c r="I82" s="11">
        <v>3780</v>
      </c>
      <c r="J82" s="11">
        <f t="shared" si="47"/>
        <v>1013.0400000000001</v>
      </c>
      <c r="K82" s="11">
        <f t="shared" si="48"/>
        <v>286.69032000000004</v>
      </c>
      <c r="L82" s="18">
        <f t="shared" si="49"/>
        <v>95.181186240000017</v>
      </c>
    </row>
    <row r="83" spans="3:14" hidden="1">
      <c r="C83" s="30" t="s">
        <v>257</v>
      </c>
      <c r="D83" s="24" t="s">
        <v>260</v>
      </c>
      <c r="E83" s="30" t="s">
        <v>261</v>
      </c>
      <c r="F83" s="25">
        <v>1145712</v>
      </c>
      <c r="G83" s="16">
        <f t="shared" si="45"/>
        <v>355.17072000000002</v>
      </c>
      <c r="H83" s="10">
        <f t="shared" si="46"/>
        <v>1.9443804376667085E-2</v>
      </c>
      <c r="I83" s="11">
        <v>22277</v>
      </c>
      <c r="J83" s="11">
        <f t="shared" si="47"/>
        <v>5970.2360000000008</v>
      </c>
      <c r="K83" s="11">
        <f t="shared" si="48"/>
        <v>1689.5767880000003</v>
      </c>
      <c r="L83" s="18">
        <f t="shared" si="49"/>
        <v>560.93949361600016</v>
      </c>
    </row>
    <row r="84" spans="3:14" hidden="1">
      <c r="C84" s="30" t="s">
        <v>262</v>
      </c>
      <c r="D84" s="24" t="s">
        <v>263</v>
      </c>
      <c r="E84" s="30" t="s">
        <v>264</v>
      </c>
      <c r="F84" s="25">
        <v>531951</v>
      </c>
      <c r="G84" s="16">
        <f t="shared" si="45"/>
        <v>164.90481</v>
      </c>
      <c r="H84" s="10">
        <f t="shared" si="46"/>
        <v>1.8858879859235154E-2</v>
      </c>
      <c r="I84" s="11">
        <v>10032</v>
      </c>
      <c r="J84" s="11">
        <f t="shared" si="47"/>
        <v>2688.576</v>
      </c>
      <c r="K84" s="11">
        <f t="shared" si="48"/>
        <v>760.86700800000006</v>
      </c>
      <c r="L84" s="18">
        <f t="shared" si="49"/>
        <v>252.60784665600002</v>
      </c>
    </row>
    <row r="85" spans="3:14" hidden="1">
      <c r="C85" s="30" t="s">
        <v>265</v>
      </c>
      <c r="D85" s="24" t="s">
        <v>266</v>
      </c>
      <c r="E85" s="30" t="s">
        <v>267</v>
      </c>
      <c r="F85" s="25">
        <v>604613</v>
      </c>
      <c r="G85" s="16">
        <f t="shared" si="45"/>
        <v>187.43002999999999</v>
      </c>
      <c r="H85" s="10">
        <f t="shared" si="46"/>
        <v>2.2207593948525752E-2</v>
      </c>
      <c r="I85" s="11">
        <v>13427</v>
      </c>
      <c r="J85" s="11">
        <f t="shared" si="47"/>
        <v>3598.4360000000001</v>
      </c>
      <c r="K85" s="11">
        <f t="shared" si="48"/>
        <v>1018.3573880000001</v>
      </c>
      <c r="L85" s="18">
        <f t="shared" si="49"/>
        <v>338.09465281600006</v>
      </c>
    </row>
    <row r="86" spans="3:14" hidden="1">
      <c r="C86" s="30" t="s">
        <v>268</v>
      </c>
      <c r="D86" s="24" t="s">
        <v>269</v>
      </c>
      <c r="E86" s="30" t="s">
        <v>270</v>
      </c>
      <c r="F86" s="25">
        <v>2106983</v>
      </c>
      <c r="G86" s="16">
        <f t="shared" si="45"/>
        <v>653.16472999999996</v>
      </c>
      <c r="H86" s="10">
        <f t="shared" si="46"/>
        <v>1.2412060277657674E-2</v>
      </c>
      <c r="I86" s="11">
        <v>26152</v>
      </c>
      <c r="J86" s="11">
        <f t="shared" si="47"/>
        <v>7008.7360000000008</v>
      </c>
      <c r="K86" s="11">
        <f t="shared" si="48"/>
        <v>1983.4722880000004</v>
      </c>
      <c r="L86" s="18">
        <f t="shared" si="49"/>
        <v>658.51279961600017</v>
      </c>
    </row>
    <row r="87" spans="3:14" hidden="1">
      <c r="C87" s="30" t="s">
        <v>271</v>
      </c>
      <c r="D87" s="24" t="s">
        <v>272</v>
      </c>
      <c r="E87" s="30" t="s">
        <v>273</v>
      </c>
      <c r="F87" s="25">
        <v>1761117</v>
      </c>
      <c r="G87" s="16">
        <f t="shared" si="45"/>
        <v>545.94627000000003</v>
      </c>
      <c r="H87" s="10">
        <f t="shared" si="46"/>
        <v>1.0257694406447726E-2</v>
      </c>
      <c r="I87" s="11">
        <v>18065</v>
      </c>
      <c r="J87" s="11">
        <f t="shared" si="47"/>
        <v>4841.42</v>
      </c>
      <c r="K87" s="11">
        <f t="shared" si="48"/>
        <v>1370.1218600000002</v>
      </c>
      <c r="L87" s="18">
        <f t="shared" si="49"/>
        <v>454.88045752000011</v>
      </c>
    </row>
    <row r="88" spans="3:14" hidden="1">
      <c r="C88" s="30" t="s">
        <v>274</v>
      </c>
      <c r="D88" s="24" t="s">
        <v>275</v>
      </c>
      <c r="E88" s="30" t="s">
        <v>276</v>
      </c>
      <c r="F88" s="25">
        <v>269576</v>
      </c>
      <c r="G88" s="16">
        <f t="shared" si="45"/>
        <v>83.568560000000005</v>
      </c>
      <c r="H88" s="10">
        <f t="shared" si="46"/>
        <v>3.2744012820132354E-2</v>
      </c>
      <c r="I88" s="11">
        <v>8827</v>
      </c>
      <c r="J88" s="11">
        <f t="shared" si="47"/>
        <v>2365.636</v>
      </c>
      <c r="K88" s="11">
        <f t="shared" si="48"/>
        <v>669.47498800000005</v>
      </c>
      <c r="L88" s="18">
        <f t="shared" si="49"/>
        <v>222.26569601600002</v>
      </c>
    </row>
    <row r="89" spans="3:14" hidden="1">
      <c r="C89" s="30" t="s">
        <v>274</v>
      </c>
      <c r="D89" s="24" t="s">
        <v>277</v>
      </c>
      <c r="E89" s="30" t="s">
        <v>278</v>
      </c>
      <c r="F89" s="25">
        <v>336847</v>
      </c>
      <c r="G89" s="16">
        <f t="shared" si="45"/>
        <v>104.42256999999999</v>
      </c>
      <c r="H89" s="10">
        <f t="shared" si="46"/>
        <v>3.0479713341665503E-2</v>
      </c>
      <c r="I89" s="11">
        <v>10267</v>
      </c>
      <c r="J89" s="11">
        <f t="shared" si="47"/>
        <v>2751.556</v>
      </c>
      <c r="K89" s="11">
        <f t="shared" si="48"/>
        <v>778.69034800000009</v>
      </c>
      <c r="L89" s="18">
        <f t="shared" si="49"/>
        <v>258.52519553600007</v>
      </c>
    </row>
    <row r="90" spans="3:14" hidden="1">
      <c r="C90" s="30" t="s">
        <v>274</v>
      </c>
      <c r="D90" s="24" t="s">
        <v>279</v>
      </c>
      <c r="E90" s="30" t="s">
        <v>280</v>
      </c>
      <c r="F90" s="25">
        <v>273038</v>
      </c>
      <c r="G90" s="16">
        <f t="shared" si="45"/>
        <v>84.641779999999997</v>
      </c>
      <c r="H90" s="10">
        <f t="shared" si="46"/>
        <v>3.1911309048557344E-2</v>
      </c>
      <c r="I90" s="11">
        <v>8713</v>
      </c>
      <c r="J90" s="11">
        <f t="shared" si="47"/>
        <v>2335.0840000000003</v>
      </c>
      <c r="K90" s="11">
        <f t="shared" si="48"/>
        <v>660.82877200000019</v>
      </c>
      <c r="L90" s="18">
        <f t="shared" si="49"/>
        <v>219.39515230400008</v>
      </c>
    </row>
    <row r="91" spans="3:14" hidden="1">
      <c r="C91" s="30" t="s">
        <v>274</v>
      </c>
      <c r="D91" s="24" t="s">
        <v>281</v>
      </c>
      <c r="E91" s="30" t="s">
        <v>282</v>
      </c>
      <c r="F91" s="25">
        <v>638435</v>
      </c>
      <c r="G91" s="16">
        <f t="shared" si="45"/>
        <v>197.91485</v>
      </c>
      <c r="H91" s="10">
        <f t="shared" si="46"/>
        <v>1.9969143295715305E-2</v>
      </c>
      <c r="I91" s="11">
        <v>12749</v>
      </c>
      <c r="J91" s="11">
        <f t="shared" si="47"/>
        <v>3416.7320000000004</v>
      </c>
      <c r="K91" s="11">
        <f t="shared" si="48"/>
        <v>966.93515600000023</v>
      </c>
      <c r="L91" s="18">
        <f t="shared" si="49"/>
        <v>321.02247179200009</v>
      </c>
    </row>
    <row r="92" spans="3:14" hidden="1">
      <c r="C92" s="30" t="s">
        <v>283</v>
      </c>
      <c r="D92" s="24" t="s">
        <v>284</v>
      </c>
      <c r="E92" s="30" t="s">
        <v>285</v>
      </c>
      <c r="F92" s="25">
        <v>139657</v>
      </c>
      <c r="G92" s="16">
        <f t="shared" ref="G92:G97" si="50">F92*0.00031</f>
        <v>43.293669999999999</v>
      </c>
      <c r="H92" s="10">
        <f t="shared" ref="H92:H97" si="51">I92/F92</f>
        <v>2.5970771246697267E-2</v>
      </c>
      <c r="I92" s="11">
        <v>3627</v>
      </c>
      <c r="J92" s="11">
        <f t="shared" ref="J92:J97" si="52">I92*26.8%</f>
        <v>972.03600000000006</v>
      </c>
      <c r="K92" s="11">
        <f t="shared" ref="K92:K97" si="53">J92*28.3%</f>
        <v>275.08618800000005</v>
      </c>
      <c r="L92" s="18">
        <f t="shared" ref="L92:L97" si="54">K92*33.2%</f>
        <v>91.328614416000022</v>
      </c>
    </row>
    <row r="93" spans="3:14" hidden="1">
      <c r="C93" s="30" t="s">
        <v>283</v>
      </c>
      <c r="D93" s="24" t="s">
        <v>286</v>
      </c>
      <c r="E93" s="30" t="s">
        <v>287</v>
      </c>
      <c r="F93" s="25">
        <v>153144</v>
      </c>
      <c r="G93" s="16">
        <f t="shared" si="50"/>
        <v>47.474640000000001</v>
      </c>
      <c r="H93" s="10">
        <f t="shared" si="51"/>
        <v>1.644857127931881E-2</v>
      </c>
      <c r="I93" s="11">
        <v>2519</v>
      </c>
      <c r="J93" s="11">
        <f t="shared" si="52"/>
        <v>675.09199999999998</v>
      </c>
      <c r="K93" s="11">
        <f t="shared" si="53"/>
        <v>191.05103600000001</v>
      </c>
      <c r="L93" s="18">
        <f t="shared" si="54"/>
        <v>63.428943952000004</v>
      </c>
    </row>
    <row r="94" spans="3:14" hidden="1">
      <c r="C94" s="30" t="s">
        <v>283</v>
      </c>
      <c r="D94" s="24" t="s">
        <v>288</v>
      </c>
      <c r="E94" s="30" t="s">
        <v>289</v>
      </c>
      <c r="F94" s="25">
        <v>231251</v>
      </c>
      <c r="G94" s="16">
        <f t="shared" si="50"/>
        <v>71.687809999999999</v>
      </c>
      <c r="H94" s="10">
        <f t="shared" si="51"/>
        <v>2.6192319168349541E-2</v>
      </c>
      <c r="I94" s="11">
        <v>6057</v>
      </c>
      <c r="J94" s="11">
        <f t="shared" si="52"/>
        <v>1623.2760000000001</v>
      </c>
      <c r="K94" s="11">
        <f t="shared" si="53"/>
        <v>459.38710800000007</v>
      </c>
      <c r="L94" s="18">
        <f t="shared" si="54"/>
        <v>152.51651985600003</v>
      </c>
    </row>
    <row r="95" spans="3:14" hidden="1">
      <c r="C95" s="30" t="s">
        <v>283</v>
      </c>
      <c r="D95" s="24" t="s">
        <v>290</v>
      </c>
      <c r="E95" s="30" t="s">
        <v>291</v>
      </c>
      <c r="F95" s="25">
        <v>221226</v>
      </c>
      <c r="G95" s="16">
        <f t="shared" si="50"/>
        <v>68.580060000000003</v>
      </c>
      <c r="H95" s="10">
        <f t="shared" si="51"/>
        <v>1.8844982054550551E-2</v>
      </c>
      <c r="I95" s="11">
        <v>4169</v>
      </c>
      <c r="J95" s="11">
        <f t="shared" si="52"/>
        <v>1117.2920000000001</v>
      </c>
      <c r="K95" s="11">
        <f t="shared" si="53"/>
        <v>316.19363600000008</v>
      </c>
      <c r="L95" s="18">
        <f t="shared" si="54"/>
        <v>104.97628715200003</v>
      </c>
    </row>
    <row r="96" spans="3:14" hidden="1">
      <c r="C96" s="30" t="s">
        <v>283</v>
      </c>
      <c r="D96" s="24" t="s">
        <v>292</v>
      </c>
      <c r="E96" s="30" t="s">
        <v>293</v>
      </c>
      <c r="F96" s="25">
        <v>155444</v>
      </c>
      <c r="G96" s="16">
        <f t="shared" si="50"/>
        <v>48.187640000000002</v>
      </c>
      <c r="H96" s="10">
        <f t="shared" si="51"/>
        <v>1.8540439000540386E-2</v>
      </c>
      <c r="I96" s="11">
        <v>2882</v>
      </c>
      <c r="J96" s="11">
        <f t="shared" si="52"/>
        <v>772.37600000000009</v>
      </c>
      <c r="K96" s="11">
        <f t="shared" si="53"/>
        <v>218.58240800000004</v>
      </c>
      <c r="L96" s="18">
        <f t="shared" si="54"/>
        <v>72.569359456000015</v>
      </c>
      <c r="N96" s="73"/>
    </row>
    <row r="97" spans="3:18" hidden="1">
      <c r="C97" s="30" t="s">
        <v>283</v>
      </c>
      <c r="D97" s="24" t="s">
        <v>294</v>
      </c>
      <c r="E97" s="30" t="s">
        <v>295</v>
      </c>
      <c r="F97" s="25">
        <v>297011</v>
      </c>
      <c r="G97" s="16">
        <f t="shared" si="50"/>
        <v>92.073409999999996</v>
      </c>
      <c r="H97" s="10">
        <f t="shared" si="51"/>
        <v>2.6143812855416129E-2</v>
      </c>
      <c r="I97" s="11">
        <v>7765</v>
      </c>
      <c r="J97" s="11">
        <f t="shared" si="52"/>
        <v>2081.02</v>
      </c>
      <c r="K97" s="11">
        <f t="shared" si="53"/>
        <v>588.92866000000004</v>
      </c>
      <c r="L97" s="18">
        <f t="shared" si="54"/>
        <v>195.52431512000001</v>
      </c>
    </row>
    <row r="98" spans="3:18" hidden="1">
      <c r="C98" s="30" t="s">
        <v>296</v>
      </c>
      <c r="D98" s="24" t="s">
        <v>297</v>
      </c>
      <c r="E98" s="30" t="s">
        <v>298</v>
      </c>
      <c r="F98" s="25">
        <v>416117</v>
      </c>
      <c r="G98" s="16">
        <f t="shared" ref="G98:G110" si="55">F98*0.00031</f>
        <v>128.99627000000001</v>
      </c>
      <c r="H98" s="10">
        <f t="shared" ref="H98:H108" si="56">I98/F98</f>
        <v>1.7538336573607902E-2</v>
      </c>
      <c r="I98" s="11">
        <v>7298</v>
      </c>
      <c r="J98" s="11">
        <f t="shared" ref="J98:J110" si="57">I98*26.8%</f>
        <v>1955.864</v>
      </c>
      <c r="K98" s="11">
        <f t="shared" ref="K98:K110" si="58">J98*28.3%</f>
        <v>553.50951200000009</v>
      </c>
      <c r="L98" s="18">
        <f t="shared" ref="L98:L110" si="59">K98*33.2%</f>
        <v>183.76515798400004</v>
      </c>
    </row>
    <row r="99" spans="3:18" hidden="1">
      <c r="C99" s="30" t="s">
        <v>296</v>
      </c>
      <c r="D99" s="24" t="s">
        <v>299</v>
      </c>
      <c r="E99" s="30" t="s">
        <v>300</v>
      </c>
      <c r="F99" s="25">
        <v>375991</v>
      </c>
      <c r="G99" s="16">
        <f t="shared" si="55"/>
        <v>116.55721</v>
      </c>
      <c r="H99" s="10">
        <f t="shared" si="56"/>
        <v>2.1572324869478257E-2</v>
      </c>
      <c r="I99" s="11">
        <v>8111</v>
      </c>
      <c r="J99" s="11">
        <f t="shared" si="57"/>
        <v>2173.748</v>
      </c>
      <c r="K99" s="11">
        <f t="shared" si="58"/>
        <v>615.17068400000005</v>
      </c>
      <c r="L99" s="18">
        <f t="shared" si="59"/>
        <v>204.23666708800002</v>
      </c>
    </row>
    <row r="100" spans="3:18" hidden="1">
      <c r="C100" s="30" t="s">
        <v>296</v>
      </c>
      <c r="D100" s="24" t="s">
        <v>301</v>
      </c>
      <c r="E100" s="30" t="s">
        <v>302</v>
      </c>
      <c r="F100" s="25">
        <v>277840</v>
      </c>
      <c r="G100" s="16">
        <f t="shared" si="55"/>
        <v>86.130399999999995</v>
      </c>
      <c r="H100" s="10">
        <f t="shared" si="56"/>
        <v>2.2617333717247338E-2</v>
      </c>
      <c r="I100" s="11">
        <v>6284</v>
      </c>
      <c r="J100" s="11">
        <f t="shared" si="57"/>
        <v>1684.1120000000001</v>
      </c>
      <c r="K100" s="11">
        <f t="shared" si="58"/>
        <v>476.60369600000007</v>
      </c>
      <c r="L100" s="18">
        <f t="shared" si="59"/>
        <v>158.23242707200004</v>
      </c>
    </row>
    <row r="101" spans="3:18" hidden="1">
      <c r="C101" s="30" t="s">
        <v>303</v>
      </c>
      <c r="D101" s="24" t="s">
        <v>304</v>
      </c>
      <c r="E101" s="30" t="s">
        <v>305</v>
      </c>
      <c r="F101" s="25">
        <v>1141884</v>
      </c>
      <c r="G101" s="16">
        <f t="shared" si="55"/>
        <v>353.98403999999999</v>
      </c>
      <c r="H101" s="10">
        <f t="shared" si="56"/>
        <v>1.2650146599829755E-2</v>
      </c>
      <c r="I101" s="11">
        <v>14445</v>
      </c>
      <c r="J101" s="11">
        <f t="shared" si="57"/>
        <v>3871.26</v>
      </c>
      <c r="K101" s="11">
        <f t="shared" si="58"/>
        <v>1095.5665800000002</v>
      </c>
      <c r="L101" s="18">
        <f t="shared" si="59"/>
        <v>363.72810456000008</v>
      </c>
    </row>
    <row r="102" spans="3:18" hidden="1">
      <c r="C102" s="30" t="s">
        <v>306</v>
      </c>
      <c r="D102" s="24" t="s">
        <v>307</v>
      </c>
      <c r="E102" s="30" t="s">
        <v>308</v>
      </c>
      <c r="F102" s="25">
        <v>333277</v>
      </c>
      <c r="G102" s="16">
        <f t="shared" si="55"/>
        <v>103.31587</v>
      </c>
      <c r="H102" s="10">
        <f t="shared" si="56"/>
        <v>1.5536625689741566E-2</v>
      </c>
      <c r="I102" s="11">
        <v>5178</v>
      </c>
      <c r="J102" s="11">
        <f t="shared" si="57"/>
        <v>1387.7040000000002</v>
      </c>
      <c r="K102" s="11">
        <f t="shared" si="58"/>
        <v>392.72023200000007</v>
      </c>
      <c r="L102" s="18">
        <f t="shared" si="59"/>
        <v>130.38311702400003</v>
      </c>
    </row>
    <row r="103" spans="3:18" hidden="1">
      <c r="C103" s="30" t="s">
        <v>306</v>
      </c>
      <c r="D103" s="24" t="s">
        <v>309</v>
      </c>
      <c r="E103" s="30" t="s">
        <v>310</v>
      </c>
      <c r="F103" s="25">
        <v>939786</v>
      </c>
      <c r="G103" s="16">
        <f t="shared" si="55"/>
        <v>291.33366000000001</v>
      </c>
      <c r="H103" s="10">
        <f t="shared" si="56"/>
        <v>1.8166901826586052E-2</v>
      </c>
      <c r="I103" s="11">
        <v>17073</v>
      </c>
      <c r="J103" s="11">
        <f t="shared" si="57"/>
        <v>4575.5640000000003</v>
      </c>
      <c r="K103" s="11">
        <f t="shared" si="58"/>
        <v>1294.8846120000003</v>
      </c>
      <c r="L103" s="18">
        <f t="shared" si="59"/>
        <v>429.90169118400013</v>
      </c>
    </row>
    <row r="104" spans="3:18" hidden="1">
      <c r="C104" s="30" t="s">
        <v>306</v>
      </c>
      <c r="D104" s="24" t="s">
        <v>311</v>
      </c>
      <c r="E104" s="30" t="s">
        <v>312</v>
      </c>
      <c r="F104" s="25">
        <v>575206</v>
      </c>
      <c r="G104" s="16">
        <f t="shared" si="55"/>
        <v>178.31386000000001</v>
      </c>
      <c r="H104" s="10">
        <f t="shared" si="56"/>
        <v>2.3676734943654968E-2</v>
      </c>
      <c r="I104" s="11">
        <v>13619</v>
      </c>
      <c r="J104" s="11">
        <f t="shared" si="57"/>
        <v>3649.8920000000003</v>
      </c>
      <c r="K104" s="11">
        <f t="shared" si="58"/>
        <v>1032.9194360000001</v>
      </c>
      <c r="L104" s="18">
        <f t="shared" si="59"/>
        <v>342.92925275200008</v>
      </c>
    </row>
    <row r="105" spans="3:18" hidden="1">
      <c r="C105" s="30" t="s">
        <v>313</v>
      </c>
      <c r="D105" s="24" t="s">
        <v>314</v>
      </c>
      <c r="E105" s="30" t="s">
        <v>315</v>
      </c>
      <c r="F105" s="25">
        <v>224503</v>
      </c>
      <c r="G105" s="16">
        <f t="shared" si="55"/>
        <v>69.595929999999996</v>
      </c>
      <c r="H105" s="10">
        <f t="shared" si="56"/>
        <v>2.2298143009224822E-2</v>
      </c>
      <c r="I105" s="11">
        <v>5006</v>
      </c>
      <c r="J105" s="11">
        <f t="shared" si="57"/>
        <v>1341.6080000000002</v>
      </c>
      <c r="K105" s="11">
        <f t="shared" si="58"/>
        <v>379.67506400000008</v>
      </c>
      <c r="L105" s="18">
        <f t="shared" si="59"/>
        <v>126.05212124800003</v>
      </c>
    </row>
    <row r="106" spans="3:18" hidden="1">
      <c r="C106" s="30" t="s">
        <v>313</v>
      </c>
      <c r="D106" s="24" t="s">
        <v>316</v>
      </c>
      <c r="E106" s="30" t="s">
        <v>317</v>
      </c>
      <c r="F106" s="25">
        <v>397069</v>
      </c>
      <c r="G106" s="16">
        <f t="shared" si="55"/>
        <v>123.09139</v>
      </c>
      <c r="H106" s="10">
        <f t="shared" si="56"/>
        <v>2.6796350256504536E-2</v>
      </c>
      <c r="I106" s="11">
        <v>10640</v>
      </c>
      <c r="J106" s="11">
        <f t="shared" si="57"/>
        <v>2851.52</v>
      </c>
      <c r="K106" s="11">
        <f t="shared" si="58"/>
        <v>806.98016000000007</v>
      </c>
      <c r="L106" s="18">
        <f t="shared" si="59"/>
        <v>267.91741312000005</v>
      </c>
    </row>
    <row r="107" spans="3:18" hidden="1">
      <c r="C107" s="30" t="s">
        <v>313</v>
      </c>
      <c r="D107" s="24" t="s">
        <v>318</v>
      </c>
      <c r="E107" s="30" t="s">
        <v>319</v>
      </c>
      <c r="F107" s="25">
        <v>936115</v>
      </c>
      <c r="G107" s="16">
        <f t="shared" si="55"/>
        <v>290.19565</v>
      </c>
      <c r="H107" s="10">
        <f t="shared" si="56"/>
        <v>1.8816064265608393E-2</v>
      </c>
      <c r="I107" s="11">
        <v>17614</v>
      </c>
      <c r="J107" s="11">
        <f t="shared" si="57"/>
        <v>4720.5520000000006</v>
      </c>
      <c r="K107" s="11">
        <f t="shared" si="58"/>
        <v>1335.9162160000003</v>
      </c>
      <c r="L107" s="18">
        <f t="shared" si="59"/>
        <v>443.52418371200014</v>
      </c>
    </row>
    <row r="108" spans="3:18" hidden="1">
      <c r="C108" s="30" t="s">
        <v>313</v>
      </c>
      <c r="D108" s="24" t="s">
        <v>320</v>
      </c>
      <c r="E108" s="30" t="s">
        <v>321</v>
      </c>
      <c r="F108" s="25">
        <v>665790</v>
      </c>
      <c r="G108" s="16">
        <f t="shared" si="55"/>
        <v>206.39490000000001</v>
      </c>
      <c r="H108" s="10">
        <f t="shared" si="56"/>
        <v>2.009342285104913E-2</v>
      </c>
      <c r="I108" s="11">
        <v>13378</v>
      </c>
      <c r="J108" s="11">
        <f t="shared" si="57"/>
        <v>3585.3040000000001</v>
      </c>
      <c r="K108" s="11">
        <f t="shared" si="58"/>
        <v>1014.6410320000001</v>
      </c>
      <c r="L108" s="18">
        <f t="shared" si="59"/>
        <v>336.86082262400004</v>
      </c>
    </row>
    <row r="109" spans="3:18" hidden="1">
      <c r="C109" s="30" t="s">
        <v>313</v>
      </c>
      <c r="D109" s="24" t="s">
        <v>322</v>
      </c>
      <c r="E109" s="30" t="s">
        <v>323</v>
      </c>
      <c r="F109" s="25">
        <v>459440</v>
      </c>
      <c r="G109" s="16">
        <f t="shared" si="55"/>
        <v>142.4264</v>
      </c>
      <c r="H109" s="10">
        <f>I109/F109</f>
        <v>1.9987375935921991E-2</v>
      </c>
      <c r="I109" s="11">
        <v>9183</v>
      </c>
      <c r="J109" s="11">
        <f t="shared" si="57"/>
        <v>2461.0440000000003</v>
      </c>
      <c r="K109" s="11">
        <f t="shared" si="58"/>
        <v>696.47545200000013</v>
      </c>
      <c r="L109" s="18">
        <f t="shared" si="59"/>
        <v>231.22985006400006</v>
      </c>
    </row>
    <row r="110" spans="3:18" hidden="1">
      <c r="C110" s="31" t="s">
        <v>324</v>
      </c>
      <c r="D110" s="26"/>
      <c r="E110" s="31"/>
      <c r="F110" s="27">
        <f>SUM(F4:F109)</f>
        <v>63213403</v>
      </c>
      <c r="G110" s="20">
        <f t="shared" si="55"/>
        <v>19596.154930000001</v>
      </c>
      <c r="H110" s="21">
        <f>I110/F110</f>
        <v>1.8522764863647668E-2</v>
      </c>
      <c r="I110" s="22">
        <f>SUM(I4:I109)</f>
        <v>1170887</v>
      </c>
      <c r="J110" s="22">
        <f t="shared" si="57"/>
        <v>313797.71600000001</v>
      </c>
      <c r="K110" s="22">
        <f t="shared" si="58"/>
        <v>88804.75362800002</v>
      </c>
      <c r="L110" s="22">
        <f t="shared" si="59"/>
        <v>29483.178204496009</v>
      </c>
      <c r="P110" s="2"/>
      <c r="Q110" s="1"/>
      <c r="R110" s="1"/>
    </row>
    <row r="111" spans="3:18">
      <c r="G111" s="74"/>
      <c r="H111" s="74"/>
      <c r="I111" s="74"/>
      <c r="J111" s="74"/>
      <c r="K111" s="74"/>
      <c r="L111" s="74"/>
      <c r="P111" s="2"/>
      <c r="Q111" s="1"/>
      <c r="R111" s="1"/>
    </row>
    <row r="112" spans="3:18">
      <c r="L112" s="73"/>
      <c r="P112" s="2"/>
      <c r="Q112" s="1"/>
      <c r="R112" s="1"/>
    </row>
    <row r="113" spans="3:18" ht="14.25" customHeight="1">
      <c r="C113"/>
      <c r="D113" s="32"/>
      <c r="E113"/>
      <c r="F113" t="s">
        <v>42</v>
      </c>
      <c r="G113"/>
      <c r="H113"/>
      <c r="I113"/>
      <c r="J113"/>
      <c r="P113" s="2"/>
      <c r="Q113" s="1"/>
      <c r="R113" s="1"/>
    </row>
    <row r="114" spans="3:18" ht="15" customHeight="1">
      <c r="C114" s="33" t="s">
        <v>325</v>
      </c>
      <c r="D114" s="33" t="s">
        <v>44</v>
      </c>
      <c r="E114" s="34">
        <v>57106398</v>
      </c>
      <c r="F114" s="77" t="s">
        <v>326</v>
      </c>
      <c r="G114" s="77"/>
      <c r="H114" s="77"/>
      <c r="I114" s="77"/>
      <c r="J114" s="77"/>
      <c r="P114" s="2"/>
      <c r="Q114" s="1"/>
      <c r="R114" s="1"/>
    </row>
    <row r="115" spans="3:18" ht="38.1" customHeight="1">
      <c r="C115" s="57" t="s">
        <v>327</v>
      </c>
      <c r="D115" s="55"/>
      <c r="E115" s="56"/>
      <c r="F115" s="53"/>
      <c r="G115" s="54"/>
      <c r="H115" s="54"/>
      <c r="I115" s="53"/>
      <c r="J115" s="53"/>
      <c r="K115" s="53"/>
      <c r="L115" s="53"/>
      <c r="P115" s="2"/>
      <c r="Q115" s="1"/>
      <c r="R115" s="1"/>
    </row>
    <row r="116" spans="3:18" ht="15" customHeight="1">
      <c r="C116" s="33"/>
      <c r="D116" s="33"/>
      <c r="E116" s="34"/>
      <c r="F116" s="35"/>
      <c r="G116" s="35"/>
      <c r="H116" s="35"/>
      <c r="I116" s="35"/>
      <c r="J116" s="35"/>
      <c r="P116" s="2"/>
      <c r="Q116" s="1"/>
      <c r="R116" s="1"/>
    </row>
    <row r="117" spans="3:18" ht="15" customHeight="1">
      <c r="C117" s="33" t="s">
        <v>46</v>
      </c>
      <c r="D117" s="33"/>
      <c r="E117" s="34">
        <v>45219492</v>
      </c>
      <c r="F117" s="77" t="s">
        <v>326</v>
      </c>
      <c r="G117" s="77"/>
      <c r="H117" s="77"/>
      <c r="I117" s="77"/>
      <c r="J117" s="77"/>
      <c r="P117" s="2"/>
      <c r="Q117" s="1"/>
      <c r="R117" s="1"/>
    </row>
    <row r="118" spans="3:18">
      <c r="C118" s="33"/>
      <c r="D118" s="33"/>
      <c r="E118" s="34"/>
      <c r="F118" s="35"/>
      <c r="G118" s="35"/>
      <c r="H118" s="35"/>
      <c r="I118" s="35"/>
      <c r="J118" s="35"/>
      <c r="P118" s="2"/>
      <c r="Q118" s="1"/>
      <c r="R118" s="1"/>
    </row>
    <row r="119" spans="3:18">
      <c r="C119" t="s">
        <v>23</v>
      </c>
      <c r="D119" s="36">
        <v>1.8599999999999998E-2</v>
      </c>
      <c r="E119" s="37">
        <f>E114*D119</f>
        <v>1062179.0027999999</v>
      </c>
      <c r="F119" s="38" t="s">
        <v>328</v>
      </c>
      <c r="G119" t="s">
        <v>329</v>
      </c>
      <c r="H119"/>
      <c r="I119"/>
      <c r="J119"/>
      <c r="P119" s="2"/>
      <c r="Q119" s="1"/>
      <c r="R119" s="1"/>
    </row>
    <row r="120" spans="3:18" ht="32.1">
      <c r="C120" s="39" t="s">
        <v>50</v>
      </c>
      <c r="D120" s="40">
        <v>0.26800000000000002</v>
      </c>
      <c r="E120" s="37">
        <f>E119*D120</f>
        <v>284663.97275040002</v>
      </c>
      <c r="F120" t="s">
        <v>51</v>
      </c>
      <c r="G120"/>
      <c r="H120" s="41" t="s">
        <v>19</v>
      </c>
      <c r="I120"/>
      <c r="J120"/>
      <c r="P120" s="2"/>
      <c r="Q120" s="1"/>
      <c r="R120" s="1"/>
    </row>
    <row r="121" spans="3:18">
      <c r="C121" t="s">
        <v>52</v>
      </c>
      <c r="D121" s="40">
        <v>0.28299999999999997</v>
      </c>
      <c r="E121" s="37">
        <f>E120*D121</f>
        <v>80559.904288363192</v>
      </c>
      <c r="F121" s="42" t="s">
        <v>53</v>
      </c>
      <c r="G121"/>
      <c r="H121" s="41" t="s">
        <v>19</v>
      </c>
      <c r="I121"/>
      <c r="J121"/>
      <c r="P121" s="2"/>
      <c r="Q121" s="1"/>
      <c r="R121" s="1"/>
    </row>
    <row r="122" spans="3:18" ht="32.1">
      <c r="C122" s="39" t="s">
        <v>54</v>
      </c>
      <c r="D122" s="40">
        <v>0.33200000000000002</v>
      </c>
      <c r="E122" s="37">
        <f>E121*D122</f>
        <v>26745.88822373658</v>
      </c>
      <c r="F122" s="42" t="s">
        <v>53</v>
      </c>
      <c r="G122"/>
      <c r="H122" s="41" t="s">
        <v>19</v>
      </c>
      <c r="I122"/>
      <c r="J122"/>
      <c r="P122" s="2"/>
      <c r="Q122" s="1"/>
      <c r="R122" s="1"/>
    </row>
    <row r="123" spans="3:18">
      <c r="C123" s="43" t="s">
        <v>55</v>
      </c>
      <c r="D123" s="43"/>
      <c r="E123" s="44">
        <f>E122</f>
        <v>26745.88822373658</v>
      </c>
      <c r="F123"/>
      <c r="G123"/>
      <c r="H123"/>
      <c r="I123"/>
      <c r="J123"/>
      <c r="P123" s="2"/>
      <c r="Q123" s="1"/>
      <c r="R123" s="1"/>
    </row>
    <row r="124" spans="3:18">
      <c r="C124"/>
      <c r="D124"/>
      <c r="E124"/>
      <c r="F124"/>
      <c r="G124"/>
      <c r="H124"/>
      <c r="I124"/>
      <c r="J124"/>
      <c r="P124" s="2"/>
      <c r="Q124" s="1"/>
      <c r="R124" s="1"/>
    </row>
    <row r="125" spans="3:18">
      <c r="C125"/>
      <c r="D125"/>
      <c r="E125" s="45" t="s">
        <v>56</v>
      </c>
      <c r="F125" s="45" t="s">
        <v>57</v>
      </c>
      <c r="G125" s="45" t="s">
        <v>58</v>
      </c>
      <c r="H125" s="45" t="s">
        <v>59</v>
      </c>
      <c r="I125" s="45"/>
      <c r="J125"/>
      <c r="P125" s="2"/>
      <c r="Q125" s="1"/>
      <c r="R125" s="1"/>
    </row>
    <row r="126" spans="3:18" ht="15.95">
      <c r="C126" s="39" t="s">
        <v>60</v>
      </c>
      <c r="D126" s="46">
        <v>1.02055335866018</v>
      </c>
      <c r="F126" s="46">
        <v>1.0123419501207302</v>
      </c>
      <c r="G126" s="46">
        <v>1.0224746276334522</v>
      </c>
      <c r="H126" s="46">
        <v>1.0318096590054313</v>
      </c>
      <c r="I126" s="46"/>
      <c r="J126"/>
      <c r="P126" s="2"/>
      <c r="Q126" s="1"/>
      <c r="R126" s="1"/>
    </row>
    <row r="127" spans="3:18" ht="15.95" thickBot="1">
      <c r="C127" s="43" t="s">
        <v>55</v>
      </c>
      <c r="D127"/>
      <c r="E127" s="47">
        <f>D126*E123</f>
        <v>27295.606057084122</v>
      </c>
      <c r="F127" s="47">
        <f>F126*E127</f>
        <v>27632.487065555757</v>
      </c>
      <c r="G127" s="47">
        <f>G126*E127</f>
        <v>27909.064639246491</v>
      </c>
      <c r="H127" s="47">
        <f>H126*E127</f>
        <v>28163.869978106552</v>
      </c>
      <c r="I127" s="48"/>
      <c r="J127"/>
      <c r="P127" s="2"/>
      <c r="Q127" s="1"/>
      <c r="R127" s="1"/>
    </row>
    <row r="128" spans="3:18" ht="15.95" thickTop="1">
      <c r="C128"/>
      <c r="D128"/>
      <c r="E128"/>
      <c r="F128"/>
      <c r="G128"/>
      <c r="H128"/>
      <c r="I128"/>
      <c r="J128"/>
      <c r="P128" s="2"/>
      <c r="Q128" s="1"/>
      <c r="R128" s="1"/>
    </row>
    <row r="129" spans="3:18">
      <c r="C129" s="49" t="s">
        <v>61</v>
      </c>
      <c r="D129"/>
      <c r="E129"/>
      <c r="F129"/>
      <c r="G129"/>
      <c r="H129"/>
      <c r="I129"/>
      <c r="J129"/>
      <c r="P129" s="2"/>
      <c r="Q129" s="1"/>
      <c r="R129" s="1"/>
    </row>
    <row r="130" spans="3:18">
      <c r="C130" t="s">
        <v>62</v>
      </c>
      <c r="D130"/>
      <c r="E130"/>
      <c r="F130"/>
      <c r="G130"/>
      <c r="H130"/>
      <c r="I130"/>
      <c r="J130"/>
      <c r="P130" s="2"/>
      <c r="Q130" s="1"/>
      <c r="R130" s="1"/>
    </row>
    <row r="131" spans="3:18" ht="32.25" customHeight="1">
      <c r="C131" s="50" t="s">
        <v>63</v>
      </c>
      <c r="D131"/>
      <c r="E131"/>
      <c r="F131" s="41" t="s">
        <v>19</v>
      </c>
      <c r="G131"/>
      <c r="H131"/>
      <c r="I131"/>
      <c r="J131"/>
      <c r="P131" s="2"/>
      <c r="Q131" s="1"/>
      <c r="R131" s="1"/>
    </row>
    <row r="132" spans="3:18" ht="72" customHeight="1">
      <c r="C132" s="75" t="s">
        <v>64</v>
      </c>
      <c r="D132" s="76"/>
      <c r="E132" s="76"/>
      <c r="F132" s="76"/>
      <c r="G132" s="76"/>
      <c r="H132" s="76"/>
      <c r="I132" s="76"/>
      <c r="J132" s="76"/>
      <c r="P132" s="2"/>
      <c r="Q132" s="1"/>
      <c r="R132" s="1"/>
    </row>
    <row r="133" spans="3:18" ht="78" customHeight="1">
      <c r="C133" s="75" t="s">
        <v>65</v>
      </c>
      <c r="D133" s="76"/>
      <c r="E133" s="76"/>
      <c r="F133" s="76"/>
      <c r="G133" s="76"/>
      <c r="H133" s="76"/>
      <c r="I133" s="76"/>
      <c r="J133" s="76"/>
      <c r="P133" s="2"/>
      <c r="Q133" s="1"/>
      <c r="R133" s="1"/>
    </row>
    <row r="134" spans="3:18">
      <c r="P134" s="2"/>
      <c r="Q134" s="1"/>
      <c r="R134" s="1"/>
    </row>
    <row r="135" spans="3:18" ht="15.95">
      <c r="C135" s="61" t="s">
        <v>3</v>
      </c>
      <c r="P135" s="2"/>
      <c r="Q135" s="1"/>
      <c r="R135" s="1"/>
    </row>
    <row r="136" spans="3:18" ht="15.95">
      <c r="C136" s="60" t="s">
        <v>4</v>
      </c>
      <c r="P136" s="2"/>
      <c r="Q136" s="1"/>
      <c r="R136" s="1"/>
    </row>
    <row r="137" spans="3:18">
      <c r="P137" s="2"/>
      <c r="Q137" s="1"/>
      <c r="R137" s="1"/>
    </row>
    <row r="138" spans="3:18">
      <c r="P138" s="2"/>
      <c r="Q138" s="1"/>
      <c r="R138" s="1"/>
    </row>
    <row r="139" spans="3:18">
      <c r="P139" s="2"/>
      <c r="Q139" s="1"/>
      <c r="R139" s="1"/>
    </row>
    <row r="140" spans="3:18">
      <c r="P140" s="2"/>
      <c r="Q140" s="1"/>
      <c r="R140" s="1"/>
    </row>
    <row r="141" spans="3:18">
      <c r="P141" s="2"/>
      <c r="Q141" s="1"/>
      <c r="R141" s="1"/>
    </row>
    <row r="142" spans="3:18">
      <c r="P142" s="2"/>
      <c r="Q142" s="1"/>
      <c r="R142" s="1"/>
    </row>
    <row r="143" spans="3:18">
      <c r="P143" s="2"/>
      <c r="Q143" s="1"/>
      <c r="R143" s="1"/>
    </row>
    <row r="144" spans="3:18">
      <c r="P144" s="2"/>
      <c r="Q144" s="1"/>
      <c r="R144" s="1"/>
    </row>
    <row r="145" spans="16:18">
      <c r="P145" s="2"/>
      <c r="Q145" s="1"/>
      <c r="R145" s="1"/>
    </row>
    <row r="146" spans="16:18">
      <c r="P146" s="2"/>
      <c r="Q146" s="1"/>
      <c r="R146" s="1"/>
    </row>
    <row r="147" spans="16:18">
      <c r="P147" s="2"/>
      <c r="Q147" s="1"/>
      <c r="R147" s="1"/>
    </row>
    <row r="148" spans="16:18">
      <c r="P148" s="2"/>
      <c r="Q148" s="1"/>
      <c r="R148" s="1"/>
    </row>
    <row r="149" spans="16:18">
      <c r="P149" s="2"/>
      <c r="Q149" s="1"/>
      <c r="R149" s="1"/>
    </row>
    <row r="150" spans="16:18">
      <c r="P150" s="2"/>
      <c r="Q150" s="1"/>
      <c r="R150" s="1"/>
    </row>
    <row r="151" spans="16:18">
      <c r="P151" s="2"/>
      <c r="Q151" s="1"/>
      <c r="R151" s="1"/>
    </row>
    <row r="152" spans="16:18">
      <c r="P152" s="2"/>
      <c r="Q152" s="1"/>
      <c r="R152" s="1"/>
    </row>
    <row r="153" spans="16:18">
      <c r="P153" s="2"/>
      <c r="Q153" s="1"/>
      <c r="R153" s="1"/>
    </row>
    <row r="154" spans="16:18">
      <c r="P154" s="2"/>
      <c r="Q154" s="1"/>
      <c r="R154" s="1"/>
    </row>
    <row r="155" spans="16:18">
      <c r="P155" s="2"/>
      <c r="Q155" s="1"/>
      <c r="R155" s="1"/>
    </row>
    <row r="156" spans="16:18">
      <c r="P156" s="2"/>
      <c r="Q156" s="1"/>
      <c r="R156" s="1"/>
    </row>
    <row r="157" spans="16:18">
      <c r="P157" s="2"/>
      <c r="Q157" s="1"/>
      <c r="R157" s="1"/>
    </row>
    <row r="158" spans="16:18">
      <c r="P158" s="2"/>
      <c r="Q158" s="1"/>
      <c r="R158" s="1"/>
    </row>
    <row r="159" spans="16:18">
      <c r="P159" s="2"/>
      <c r="Q159" s="1"/>
      <c r="R159" s="1"/>
    </row>
    <row r="160" spans="16:18">
      <c r="P160" s="2"/>
      <c r="Q160" s="1"/>
      <c r="R160" s="1"/>
    </row>
    <row r="161" spans="16:18">
      <c r="P161" s="2"/>
      <c r="Q161" s="1"/>
      <c r="R161" s="1"/>
    </row>
    <row r="162" spans="16:18">
      <c r="P162" s="2"/>
      <c r="Q162" s="1"/>
      <c r="R162" s="1"/>
    </row>
    <row r="163" spans="16:18">
      <c r="P163" s="2"/>
      <c r="Q163" s="1"/>
      <c r="R163" s="1"/>
    </row>
    <row r="164" spans="16:18">
      <c r="P164" s="2"/>
      <c r="Q164" s="1"/>
      <c r="R164" s="1"/>
    </row>
    <row r="165" spans="16:18">
      <c r="P165" s="2"/>
      <c r="Q165" s="1"/>
      <c r="R165" s="1"/>
    </row>
    <row r="166" spans="16:18">
      <c r="P166" s="2"/>
      <c r="Q166" s="1"/>
      <c r="R166" s="1"/>
    </row>
    <row r="167" spans="16:18">
      <c r="P167" s="2"/>
      <c r="Q167" s="1"/>
      <c r="R167" s="1"/>
    </row>
    <row r="168" spans="16:18">
      <c r="P168" s="2"/>
      <c r="Q168" s="1"/>
      <c r="R168" s="1"/>
    </row>
    <row r="169" spans="16:18">
      <c r="P169" s="2"/>
      <c r="Q169" s="1"/>
      <c r="R169" s="1"/>
    </row>
    <row r="170" spans="16:18">
      <c r="P170" s="2"/>
      <c r="Q170" s="1"/>
      <c r="R170" s="1"/>
    </row>
    <row r="171" spans="16:18">
      <c r="P171" s="2"/>
      <c r="Q171" s="1"/>
      <c r="R171" s="1"/>
    </row>
    <row r="172" spans="16:18">
      <c r="P172" s="2"/>
      <c r="Q172" s="1"/>
      <c r="R172" s="1"/>
    </row>
    <row r="173" spans="16:18">
      <c r="P173" s="2"/>
      <c r="Q173" s="1"/>
      <c r="R173" s="1"/>
    </row>
    <row r="174" spans="16:18">
      <c r="P174" s="2"/>
      <c r="Q174" s="1"/>
      <c r="R174" s="1"/>
    </row>
    <row r="175" spans="16:18">
      <c r="P175" s="2"/>
      <c r="Q175" s="1"/>
      <c r="R175" s="1"/>
    </row>
    <row r="176" spans="16:18">
      <c r="P176" s="2"/>
      <c r="Q176" s="1"/>
      <c r="R176" s="1"/>
    </row>
    <row r="177" spans="16:18">
      <c r="P177" s="2"/>
      <c r="Q177" s="1"/>
      <c r="R177" s="1"/>
    </row>
    <row r="178" spans="16:18">
      <c r="P178" s="2"/>
      <c r="Q178" s="1"/>
      <c r="R178" s="1"/>
    </row>
    <row r="179" spans="16:18">
      <c r="P179" s="2"/>
      <c r="Q179" s="1"/>
      <c r="R179" s="1"/>
    </row>
    <row r="180" spans="16:18">
      <c r="P180" s="2"/>
      <c r="Q180" s="1"/>
      <c r="R180" s="1"/>
    </row>
    <row r="181" spans="16:18">
      <c r="P181" s="2"/>
      <c r="Q181" s="1"/>
      <c r="R181" s="1"/>
    </row>
    <row r="182" spans="16:18">
      <c r="P182" s="2"/>
      <c r="Q182" s="1"/>
      <c r="R182" s="1"/>
    </row>
    <row r="183" spans="16:18">
      <c r="P183" s="2"/>
      <c r="Q183" s="1"/>
      <c r="R183" s="1"/>
    </row>
    <row r="184" spans="16:18">
      <c r="P184" s="2"/>
      <c r="Q184" s="1"/>
      <c r="R184" s="1"/>
    </row>
    <row r="185" spans="16:18">
      <c r="P185" s="2"/>
      <c r="Q185" s="1"/>
      <c r="R185" s="1"/>
    </row>
    <row r="186" spans="16:18">
      <c r="P186" s="2"/>
      <c r="Q186" s="1"/>
      <c r="R186" s="1"/>
    </row>
    <row r="187" spans="16:18">
      <c r="P187" s="2"/>
      <c r="Q187" s="1"/>
      <c r="R187" s="1"/>
    </row>
    <row r="188" spans="16:18">
      <c r="P188" s="2"/>
      <c r="Q188" s="1"/>
      <c r="R188" s="1"/>
    </row>
    <row r="189" spans="16:18">
      <c r="P189" s="2"/>
      <c r="Q189" s="1"/>
      <c r="R189" s="1"/>
    </row>
    <row r="190" spans="16:18">
      <c r="P190" s="2"/>
      <c r="Q190" s="1"/>
      <c r="R190" s="1"/>
    </row>
    <row r="191" spans="16:18">
      <c r="P191" s="2"/>
      <c r="Q191" s="1"/>
      <c r="R191" s="1"/>
    </row>
  </sheetData>
  <autoFilter ref="C3:L110" xr:uid="{DCF968D1-E300-4BB2-AD2B-5557676984FE}">
    <filterColumn colId="0">
      <filters>
        <filter val="NHS Greater Manchester ICB"/>
      </filters>
    </filterColumn>
  </autoFilter>
  <mergeCells count="4">
    <mergeCell ref="F114:J114"/>
    <mergeCell ref="F117:J117"/>
    <mergeCell ref="C132:J132"/>
    <mergeCell ref="C133:J133"/>
  </mergeCells>
  <hyperlinks>
    <hyperlink ref="J2" r:id="rId1" display="https://pubmed.ncbi.nlm.nih.gov/35264849/" xr:uid="{1E5F8D0F-5857-42EC-B883-6EBA3ABA48FF}"/>
    <hyperlink ref="K2" r:id="rId2" display="https://pubmed.ncbi.nlm.nih.gov/35264849/" xr:uid="{3EC56DB5-6D51-4663-A9CE-E6CC3A974161}"/>
    <hyperlink ref="L2" r:id="rId3" display="https://pubmed.ncbi.nlm.nih.gov/35264849/" xr:uid="{D33876C1-CD0A-4475-94ED-79A2FB88AA74}"/>
    <hyperlink ref="F2" r:id="rId4" xr:uid="{9E80F577-744E-466E-9983-CF00697E969D}"/>
    <hyperlink ref="F114:J114" r:id="rId5" display="Population Estimates, England and Wales: mid-2022" xr:uid="{029983CF-E19F-448C-A322-DBBDDEB47A6A}"/>
    <hyperlink ref="F117:J117" r:id="rId6" display="Population Estimates, England and Wales: mid-2022" xr:uid="{B8351EC0-21E8-4DE1-B14E-149F4507D91C}"/>
    <hyperlink ref="F119" r:id="rId7" xr:uid="{2B80E807-98DD-4950-AC3E-252EC3DD1F07}"/>
    <hyperlink ref="H120" r:id="rId8" display="https://pubmed.ncbi.nlm.nih.gov/35264849/" xr:uid="{4E080D9C-86E7-4350-A83C-8623D3147ED4}"/>
    <hyperlink ref="H121" r:id="rId9" display="https://pubmed.ncbi.nlm.nih.gov/35264849/" xr:uid="{6AC6FF04-3699-4633-B4D2-116BD4AB7CFF}"/>
    <hyperlink ref="H122" r:id="rId10" display="https://pubmed.ncbi.nlm.nih.gov/35264849/" xr:uid="{5AAA0E4E-7778-4659-8DD2-403EF4C983F7}"/>
    <hyperlink ref="F131" r:id="rId11" display="https://pubmed.ncbi.nlm.nih.gov/35264849/" xr:uid="{5F08F837-DC0C-47EE-8D5C-81E0A545E9E6}"/>
    <hyperlink ref="C115" r:id="rId12" location=":~:text=nhsdigital.nhs.uk-,Accuracy,over%2Dcoverage%20or%20ghost%20patients." display="NOTE: Population of England reported by Office for National Stats. is smaller than list size reported in the 2024 QOF, possibly due to list size inflation. Therefore the NICE calculation below shows a smaller eligible population than if you were to use the list size for NHS England in the table." xr:uid="{49B4A696-E7BE-4063-BE80-F5E4D6D32238}"/>
    <hyperlink ref="M3" r:id="rId13" xr:uid="{6EDBACA0-07B4-47F7-A2D7-451DAD33423D}"/>
  </hyperlinks>
  <pageMargins left="0.7" right="0.7" top="0.75" bottom="0.75" header="0.3" footer="0.3"/>
  <pageSetup paperSize="9" orientation="portrait" r:id="rId14"/>
  <drawing r:id="rId1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6F695-17FD-44B7-9ABD-92A2D99244D9}">
  <dimension ref="B2:J35"/>
  <sheetViews>
    <sheetView topLeftCell="A7" zoomScale="80" zoomScaleNormal="80" workbookViewId="0">
      <selection activeCell="E16" sqref="E16:I16"/>
    </sheetView>
  </sheetViews>
  <sheetFormatPr defaultColWidth="9.140625" defaultRowHeight="15"/>
  <cols>
    <col min="1" max="1" width="9.140625" style="7"/>
    <col min="2" max="2" width="44.42578125" style="28" customWidth="1"/>
    <col min="3" max="3" width="13.85546875" style="14" customWidth="1"/>
    <col min="4" max="4" width="12.42578125" style="14" customWidth="1"/>
    <col min="5" max="6" width="14.42578125" style="7" customWidth="1"/>
    <col min="7" max="9" width="16.85546875" style="7" customWidth="1"/>
    <col min="10" max="10" width="40.42578125" style="7" customWidth="1"/>
    <col min="11" max="16384" width="9.140625" style="7"/>
  </cols>
  <sheetData>
    <row r="2" spans="2:10" ht="124.5" customHeight="1">
      <c r="B2" s="29"/>
      <c r="C2" s="23" t="s">
        <v>330</v>
      </c>
      <c r="D2" s="15"/>
      <c r="E2" s="6" t="s">
        <v>331</v>
      </c>
      <c r="F2" s="3"/>
      <c r="G2" s="6" t="s">
        <v>19</v>
      </c>
      <c r="H2" s="6" t="s">
        <v>19</v>
      </c>
      <c r="I2" s="17" t="s">
        <v>19</v>
      </c>
    </row>
    <row r="3" spans="2:10" ht="81.75" customHeight="1">
      <c r="B3" s="29" t="s">
        <v>20</v>
      </c>
      <c r="C3" s="5" t="s">
        <v>21</v>
      </c>
      <c r="D3" s="15" t="s">
        <v>22</v>
      </c>
      <c r="E3" s="5" t="s">
        <v>23</v>
      </c>
      <c r="F3" s="5" t="s">
        <v>24</v>
      </c>
      <c r="G3" s="5" t="s">
        <v>25</v>
      </c>
      <c r="H3" s="5" t="s">
        <v>26</v>
      </c>
      <c r="I3" s="15" t="s">
        <v>27</v>
      </c>
      <c r="J3" s="63" t="s">
        <v>2</v>
      </c>
    </row>
    <row r="4" spans="2:10">
      <c r="B4" s="30" t="s">
        <v>332</v>
      </c>
      <c r="C4" s="25">
        <v>595412</v>
      </c>
      <c r="D4" s="16">
        <f t="shared" ref="D4:D11" si="0">C4*0.00031</f>
        <v>184.57772</v>
      </c>
      <c r="E4" s="10">
        <v>2.1999999999999999E-2</v>
      </c>
      <c r="F4" s="11">
        <f t="shared" ref="F4:F11" si="1">C4*E4</f>
        <v>13099.063999999998</v>
      </c>
      <c r="G4" s="11">
        <f t="shared" ref="G4:G11" si="2">F4*26.8%</f>
        <v>3510.5491519999996</v>
      </c>
      <c r="H4" s="11">
        <f t="shared" ref="H4:H11" si="3">G4*28.3%</f>
        <v>993.48541001599995</v>
      </c>
      <c r="I4" s="18">
        <f t="shared" ref="I4:I11" si="4">H4*33.2%</f>
        <v>329.83715612531199</v>
      </c>
    </row>
    <row r="5" spans="2:10">
      <c r="B5" s="30" t="s">
        <v>333</v>
      </c>
      <c r="C5" s="25">
        <v>518269</v>
      </c>
      <c r="D5" s="16">
        <f t="shared" si="0"/>
        <v>160.66338999999999</v>
      </c>
      <c r="E5" s="10">
        <v>1.7000000000000001E-2</v>
      </c>
      <c r="F5" s="11">
        <f t="shared" si="1"/>
        <v>8810.5730000000003</v>
      </c>
      <c r="G5" s="11">
        <f t="shared" si="2"/>
        <v>2361.2335640000001</v>
      </c>
      <c r="H5" s="11">
        <f t="shared" si="3"/>
        <v>668.22909861200014</v>
      </c>
      <c r="I5" s="18">
        <f t="shared" si="4"/>
        <v>221.85206073918405</v>
      </c>
    </row>
    <row r="6" spans="2:10">
      <c r="B6" s="30" t="s">
        <v>334</v>
      </c>
      <c r="C6" s="25">
        <v>691991</v>
      </c>
      <c r="D6" s="16">
        <f t="shared" si="0"/>
        <v>214.51721000000001</v>
      </c>
      <c r="E6" s="10">
        <v>2.5999999999999999E-2</v>
      </c>
      <c r="F6" s="11">
        <f t="shared" si="1"/>
        <v>17991.766</v>
      </c>
      <c r="G6" s="11">
        <f t="shared" si="2"/>
        <v>4821.7932879999998</v>
      </c>
      <c r="H6" s="11">
        <f t="shared" si="3"/>
        <v>1364.567500504</v>
      </c>
      <c r="I6" s="18">
        <f t="shared" si="4"/>
        <v>453.03641016732803</v>
      </c>
    </row>
    <row r="7" spans="2:10">
      <c r="B7" s="30" t="s">
        <v>335</v>
      </c>
      <c r="C7" s="25">
        <v>134439</v>
      </c>
      <c r="D7" s="16">
        <f t="shared" si="0"/>
        <v>41.676090000000002</v>
      </c>
      <c r="E7" s="10">
        <v>2.4E-2</v>
      </c>
      <c r="F7" s="11">
        <f t="shared" si="1"/>
        <v>3226.5360000000001</v>
      </c>
      <c r="G7" s="11">
        <f t="shared" si="2"/>
        <v>864.71164800000008</v>
      </c>
      <c r="H7" s="11">
        <f t="shared" si="3"/>
        <v>244.71339638400005</v>
      </c>
      <c r="I7" s="18">
        <f t="shared" si="4"/>
        <v>81.244847599488025</v>
      </c>
    </row>
    <row r="8" spans="2:10">
      <c r="B8" s="30" t="s">
        <v>336</v>
      </c>
      <c r="C8" s="25">
        <v>446514</v>
      </c>
      <c r="D8" s="16">
        <f t="shared" si="0"/>
        <v>138.41934000000001</v>
      </c>
      <c r="E8" s="10">
        <v>2.5000000000000001E-2</v>
      </c>
      <c r="F8" s="11">
        <f t="shared" si="1"/>
        <v>11162.85</v>
      </c>
      <c r="G8" s="11">
        <f t="shared" si="2"/>
        <v>2991.6438000000003</v>
      </c>
      <c r="H8" s="11">
        <f t="shared" si="3"/>
        <v>846.63519540000016</v>
      </c>
      <c r="I8" s="18">
        <f t="shared" si="4"/>
        <v>281.08288487280009</v>
      </c>
    </row>
    <row r="9" spans="2:10">
      <c r="B9" s="30" t="s">
        <v>337</v>
      </c>
      <c r="C9" s="25">
        <v>389640</v>
      </c>
      <c r="D9" s="16">
        <f t="shared" si="0"/>
        <v>120.7884</v>
      </c>
      <c r="E9" s="10">
        <v>2.1999999999999999E-2</v>
      </c>
      <c r="F9" s="11">
        <f t="shared" si="1"/>
        <v>8572.08</v>
      </c>
      <c r="G9" s="11">
        <f t="shared" si="2"/>
        <v>2297.3174400000003</v>
      </c>
      <c r="H9" s="11">
        <f t="shared" si="3"/>
        <v>650.14083552000011</v>
      </c>
      <c r="I9" s="18">
        <f t="shared" si="4"/>
        <v>215.84675739264006</v>
      </c>
    </row>
    <row r="10" spans="2:10">
      <c r="B10" s="30" t="s">
        <v>338</v>
      </c>
      <c r="C10" s="25">
        <v>388139</v>
      </c>
      <c r="D10" s="16">
        <f t="shared" si="0"/>
        <v>120.32308999999999</v>
      </c>
      <c r="E10" s="10">
        <v>2.4E-2</v>
      </c>
      <c r="F10" s="11">
        <f t="shared" si="1"/>
        <v>9315.3359999999993</v>
      </c>
      <c r="G10" s="11">
        <f t="shared" si="2"/>
        <v>2496.5100480000001</v>
      </c>
      <c r="H10" s="11">
        <f t="shared" si="3"/>
        <v>706.51234358400006</v>
      </c>
      <c r="I10" s="18">
        <f t="shared" si="4"/>
        <v>234.56209806988804</v>
      </c>
    </row>
    <row r="11" spans="2:10">
      <c r="B11" s="31" t="s">
        <v>339</v>
      </c>
      <c r="C11" s="27">
        <v>3132700</v>
      </c>
      <c r="D11" s="16">
        <f t="shared" si="0"/>
        <v>971.13699999999994</v>
      </c>
      <c r="E11" s="21">
        <v>2.2800000000000001E-2</v>
      </c>
      <c r="F11" s="22">
        <f t="shared" si="1"/>
        <v>71425.56</v>
      </c>
      <c r="G11" s="22">
        <f t="shared" si="2"/>
        <v>19142.050080000001</v>
      </c>
      <c r="H11" s="22">
        <f t="shared" si="3"/>
        <v>5417.2001726400013</v>
      </c>
      <c r="I11" s="18">
        <f t="shared" si="4"/>
        <v>1798.5104573164806</v>
      </c>
    </row>
    <row r="14" spans="2:10" ht="14.25" customHeight="1">
      <c r="B14"/>
      <c r="C14" s="32"/>
      <c r="D14"/>
      <c r="E14" t="s">
        <v>42</v>
      </c>
      <c r="F14"/>
      <c r="G14"/>
      <c r="H14"/>
      <c r="I14"/>
    </row>
    <row r="15" spans="2:10" ht="15.95">
      <c r="B15" s="33" t="s">
        <v>340</v>
      </c>
      <c r="C15" s="33" t="s">
        <v>44</v>
      </c>
      <c r="D15" s="34">
        <v>3132700</v>
      </c>
      <c r="E15" s="77" t="s">
        <v>326</v>
      </c>
      <c r="F15" s="77"/>
      <c r="G15" s="77"/>
      <c r="H15" s="77"/>
      <c r="I15" s="77"/>
    </row>
    <row r="16" spans="2:10" ht="15.95">
      <c r="B16" s="33" t="s">
        <v>46</v>
      </c>
      <c r="C16" s="33"/>
      <c r="D16" s="34">
        <v>2489882</v>
      </c>
      <c r="E16" s="77" t="s">
        <v>341</v>
      </c>
      <c r="F16" s="77"/>
      <c r="G16" s="77"/>
      <c r="H16" s="77"/>
      <c r="I16" s="77"/>
    </row>
    <row r="17" spans="2:9">
      <c r="B17" s="33"/>
      <c r="C17" s="33"/>
      <c r="D17" s="34"/>
      <c r="E17" s="35"/>
      <c r="F17" s="35"/>
      <c r="G17" s="35"/>
      <c r="H17" s="35"/>
      <c r="I17" s="35"/>
    </row>
    <row r="18" spans="2:9">
      <c r="B18" t="s">
        <v>23</v>
      </c>
      <c r="C18" s="36">
        <v>2.2800000000000001E-2</v>
      </c>
      <c r="D18" s="37">
        <f>D15*C18</f>
        <v>71425.56</v>
      </c>
      <c r="E18" s="38" t="s">
        <v>331</v>
      </c>
      <c r="F18" t="s">
        <v>342</v>
      </c>
      <c r="G18"/>
      <c r="H18"/>
      <c r="I18"/>
    </row>
    <row r="19" spans="2:9" ht="32.1">
      <c r="B19" s="39" t="s">
        <v>50</v>
      </c>
      <c r="C19" s="40">
        <v>0.26800000000000002</v>
      </c>
      <c r="D19" s="37">
        <f>D18*C19</f>
        <v>19142.050080000001</v>
      </c>
      <c r="E19" t="s">
        <v>51</v>
      </c>
      <c r="F19"/>
      <c r="G19" s="41" t="s">
        <v>19</v>
      </c>
      <c r="H19"/>
      <c r="I19"/>
    </row>
    <row r="20" spans="2:9">
      <c r="B20" t="s">
        <v>52</v>
      </c>
      <c r="C20" s="40">
        <v>0.28299999999999997</v>
      </c>
      <c r="D20" s="37">
        <f>D19*C20</f>
        <v>5417.2001726399994</v>
      </c>
      <c r="E20" s="42" t="s">
        <v>53</v>
      </c>
      <c r="F20"/>
      <c r="G20" s="41" t="s">
        <v>19</v>
      </c>
      <c r="H20"/>
      <c r="I20"/>
    </row>
    <row r="21" spans="2:9" ht="32.1">
      <c r="B21" s="39" t="s">
        <v>54</v>
      </c>
      <c r="C21" s="40">
        <v>0.33200000000000002</v>
      </c>
      <c r="D21" s="37">
        <f>D20*C21</f>
        <v>1798.5104573164799</v>
      </c>
      <c r="E21" s="42" t="s">
        <v>53</v>
      </c>
      <c r="F21"/>
      <c r="G21" s="41" t="s">
        <v>19</v>
      </c>
      <c r="H21"/>
      <c r="I21"/>
    </row>
    <row r="22" spans="2:9">
      <c r="B22" s="43" t="s">
        <v>55</v>
      </c>
      <c r="C22" s="43"/>
      <c r="D22" s="44">
        <f>D21</f>
        <v>1798.5104573164799</v>
      </c>
      <c r="E22"/>
      <c r="F22"/>
      <c r="G22"/>
      <c r="H22"/>
      <c r="I22"/>
    </row>
    <row r="23" spans="2:9">
      <c r="B23"/>
      <c r="C23"/>
      <c r="D23"/>
      <c r="E23"/>
      <c r="F23"/>
      <c r="G23"/>
      <c r="H23"/>
      <c r="I23"/>
    </row>
    <row r="24" spans="2:9">
      <c r="B24"/>
      <c r="C24"/>
      <c r="D24" s="45" t="s">
        <v>56</v>
      </c>
      <c r="E24" s="45" t="s">
        <v>57</v>
      </c>
      <c r="F24" s="45" t="s">
        <v>58</v>
      </c>
      <c r="G24" s="45" t="s">
        <v>59</v>
      </c>
      <c r="H24" s="45"/>
      <c r="I24"/>
    </row>
    <row r="25" spans="2:9" ht="15.95">
      <c r="B25" s="39" t="s">
        <v>60</v>
      </c>
      <c r="C25"/>
      <c r="D25" s="46">
        <v>1.02055335866018</v>
      </c>
      <c r="E25" s="46">
        <v>1.0123419501207302</v>
      </c>
      <c r="F25" s="46">
        <v>1.0224746276334522</v>
      </c>
      <c r="G25" s="46">
        <v>1.0318096590054313</v>
      </c>
      <c r="H25" s="46"/>
      <c r="I25"/>
    </row>
    <row r="26" spans="2:9" ht="15.95" thickBot="1">
      <c r="B26" s="43" t="s">
        <v>55</v>
      </c>
      <c r="C26"/>
      <c r="D26" s="47">
        <f>D25*D22</f>
        <v>1835.4758877997899</v>
      </c>
      <c r="E26" s="47">
        <f>E25*D26</f>
        <v>1858.1292396548181</v>
      </c>
      <c r="F26" s="47">
        <f>F25*D26</f>
        <v>1876.7275249082702</v>
      </c>
      <c r="G26" s="47">
        <f>G25*D26</f>
        <v>1893.8617499033926</v>
      </c>
      <c r="H26" s="48"/>
      <c r="I26"/>
    </row>
    <row r="27" spans="2:9" ht="15.95" thickTop="1">
      <c r="B27"/>
      <c r="C27"/>
      <c r="D27"/>
      <c r="E27"/>
      <c r="F27"/>
      <c r="G27"/>
      <c r="H27"/>
      <c r="I27"/>
    </row>
    <row r="28" spans="2:9">
      <c r="B28" s="49" t="s">
        <v>61</v>
      </c>
      <c r="C28"/>
      <c r="D28"/>
      <c r="E28"/>
      <c r="F28"/>
      <c r="G28"/>
      <c r="H28"/>
      <c r="I28"/>
    </row>
    <row r="29" spans="2:9">
      <c r="B29" t="s">
        <v>62</v>
      </c>
      <c r="C29"/>
      <c r="D29"/>
      <c r="E29"/>
      <c r="F29"/>
      <c r="G29"/>
      <c r="H29"/>
      <c r="I29"/>
    </row>
    <row r="30" spans="2:9" ht="27" customHeight="1">
      <c r="B30" s="50" t="s">
        <v>63</v>
      </c>
      <c r="C30"/>
      <c r="D30"/>
      <c r="E30" s="41" t="s">
        <v>19</v>
      </c>
      <c r="F30"/>
      <c r="G30"/>
      <c r="H30"/>
      <c r="I30"/>
    </row>
    <row r="31" spans="2:9" ht="75.75" customHeight="1">
      <c r="B31" s="75" t="s">
        <v>64</v>
      </c>
      <c r="C31" s="76"/>
      <c r="D31" s="76"/>
      <c r="E31" s="76"/>
      <c r="F31" s="76"/>
      <c r="G31" s="76"/>
      <c r="H31" s="76"/>
      <c r="I31" s="76"/>
    </row>
    <row r="32" spans="2:9" ht="96.75" customHeight="1">
      <c r="B32" s="75" t="s">
        <v>65</v>
      </c>
      <c r="C32" s="76"/>
      <c r="D32" s="76"/>
      <c r="E32" s="76"/>
      <c r="F32" s="76"/>
      <c r="G32" s="76"/>
      <c r="H32" s="76"/>
      <c r="I32" s="76"/>
    </row>
    <row r="34" spans="2:2" ht="15.95">
      <c r="B34" s="61" t="s">
        <v>3</v>
      </c>
    </row>
    <row r="35" spans="2:2" ht="15.95">
      <c r="B35" s="60" t="s">
        <v>4</v>
      </c>
    </row>
  </sheetData>
  <autoFilter ref="B3:I11" xr:uid="{CB16F695-17FD-44B7-9ABD-92A2D99244D9}"/>
  <mergeCells count="4">
    <mergeCell ref="E15:I15"/>
    <mergeCell ref="E16:I16"/>
    <mergeCell ref="B31:I31"/>
    <mergeCell ref="B32:I32"/>
  </mergeCells>
  <hyperlinks>
    <hyperlink ref="G2" r:id="rId1" display="https://pubmed.ncbi.nlm.nih.gov/35264849/" xr:uid="{910FE40E-809C-460E-A169-24B739BA324F}"/>
    <hyperlink ref="H2" r:id="rId2" display="https://pubmed.ncbi.nlm.nih.gov/35264849/" xr:uid="{BC05A047-51C1-4B68-B4E2-02B1D77E8591}"/>
    <hyperlink ref="I2" r:id="rId3" display="https://pubmed.ncbi.nlm.nih.gov/35264849/" xr:uid="{7E65F85B-8070-45CD-8189-BF35E16DB114}"/>
    <hyperlink ref="E2" r:id="rId4" display="https://eur01.safelinks.protection.outlook.com/?url=https%3A%2F%2Fwww.gov.wales%2Fgeneral-practice-disease-registers-interactive-dashboard&amp;data=05%7C02%7CAlastair.Scott%40sanofi.com%7Cbe2227df35a54f245cb508dd049b37e1%7Caca3c8d6aa714e1aa10e03572fc58c0b%7C0%7C0%7C638671786896620471%7CUnknown%7CTWFpbGZsb3d8eyJFbXB0eU1hcGkiOnRydWUsIlYiOiIwLjAuMDAwMCIsIlAiOiJXaW4zMiIsIkFOIjoiTWFpbCIsIldUIjoyfQ%3D%3D%7C0%7C%7C%7C&amp;sdata=AZ5lOszccTllgqU%2FaVcYMoREcdgMLP6G%2FB1WOTiIw3c%3D&amp;reserved=0" xr:uid="{7A6328EA-C3CF-4FC7-9DF4-B6A3287BA17C}"/>
    <hyperlink ref="E15:I15" r:id="rId5" display="Population Estimates, England and Wales: mid-2022" xr:uid="{73CB8A92-EA99-4288-8289-D27D2C2EB955}"/>
    <hyperlink ref="E16:I16" r:id="rId6" display="Usual resident population by age and local authority" xr:uid="{34789CC2-ABEA-4D30-A7A8-9A473A2E3392}"/>
    <hyperlink ref="E18" r:id="rId7" xr:uid="{518F156C-10D9-4F2F-9BBE-BF7002543C73}"/>
    <hyperlink ref="G19" r:id="rId8" display="https://pubmed.ncbi.nlm.nih.gov/35264849/" xr:uid="{B2D15B95-EB47-4FDB-BE60-11197FFD63ED}"/>
    <hyperlink ref="G20" r:id="rId9" display="https://pubmed.ncbi.nlm.nih.gov/35264849/" xr:uid="{AF91A847-7785-48DB-8911-72A52658A4FD}"/>
    <hyperlink ref="G21" r:id="rId10" display="https://pubmed.ncbi.nlm.nih.gov/35264849/" xr:uid="{CCBB8708-9F53-40D2-BD49-53A1DF9D5A57}"/>
    <hyperlink ref="E30" r:id="rId11" display="https://pubmed.ncbi.nlm.nih.gov/35264849/" xr:uid="{2B66B8D0-C7AD-4C8B-BA7F-257FDE00CCA0}"/>
    <hyperlink ref="J3" r:id="rId12" xr:uid="{BA092431-A02F-4101-A72E-385906C37312}"/>
  </hyperlinks>
  <pageMargins left="0.7" right="0.7" top="0.75" bottom="0.75" header="0.3" footer="0.3"/>
  <drawing r:id="rId1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99B50-3339-49DB-810C-C5489EA9975E}">
  <dimension ref="C2:P74"/>
  <sheetViews>
    <sheetView zoomScale="80" zoomScaleNormal="80" workbookViewId="0">
      <selection activeCell="F17" sqref="F17"/>
    </sheetView>
  </sheetViews>
  <sheetFormatPr defaultColWidth="9.140625" defaultRowHeight="15"/>
  <cols>
    <col min="1" max="1" width="9.140625" style="7"/>
    <col min="2" max="2" width="5.140625" style="7" customWidth="1"/>
    <col min="3" max="3" width="31" style="13" customWidth="1"/>
    <col min="4" max="4" width="13.85546875" style="14" customWidth="1"/>
    <col min="5" max="5" width="12.42578125" style="14" customWidth="1"/>
    <col min="6" max="7" width="14.42578125" style="7" customWidth="1"/>
    <col min="8" max="10" width="16.85546875" style="7" customWidth="1"/>
    <col min="11" max="11" width="42.42578125" style="7" customWidth="1"/>
    <col min="12" max="13" width="9.140625" style="7"/>
    <col min="14" max="15" width="17.42578125" style="7" customWidth="1"/>
    <col min="16" max="16" width="18" style="7" customWidth="1"/>
    <col min="17" max="19" width="8.42578125" style="7" customWidth="1"/>
    <col min="20" max="16384" width="9.140625" style="7"/>
  </cols>
  <sheetData>
    <row r="2" spans="3:16" ht="124.5" customHeight="1">
      <c r="C2" s="3"/>
      <c r="D2" s="4" t="s">
        <v>343</v>
      </c>
      <c r="E2" s="15"/>
      <c r="F2" s="4" t="s">
        <v>344</v>
      </c>
      <c r="G2" s="3"/>
      <c r="H2" s="6" t="s">
        <v>19</v>
      </c>
      <c r="I2" s="6" t="s">
        <v>19</v>
      </c>
      <c r="J2" s="17" t="s">
        <v>19</v>
      </c>
    </row>
    <row r="3" spans="3:16" ht="85.5" customHeight="1">
      <c r="C3" s="3" t="s">
        <v>345</v>
      </c>
      <c r="D3" s="5" t="s">
        <v>21</v>
      </c>
      <c r="E3" s="15" t="s">
        <v>22</v>
      </c>
      <c r="F3" s="5" t="s">
        <v>23</v>
      </c>
      <c r="G3" s="5" t="s">
        <v>24</v>
      </c>
      <c r="H3" s="5" t="s">
        <v>25</v>
      </c>
      <c r="I3" s="5" t="s">
        <v>26</v>
      </c>
      <c r="J3" s="15" t="s">
        <v>27</v>
      </c>
      <c r="K3" s="63" t="s">
        <v>2</v>
      </c>
    </row>
    <row r="4" spans="3:16">
      <c r="C4" s="8" t="s">
        <v>346</v>
      </c>
      <c r="D4" s="9">
        <v>363000</v>
      </c>
      <c r="E4" s="16">
        <f>D4*0.00031</f>
        <v>112.53</v>
      </c>
      <c r="F4" s="10">
        <f t="shared" ref="F4:F9" si="0">G4/D4</f>
        <v>2.3599999999999999E-2</v>
      </c>
      <c r="G4" s="11">
        <v>8566.7999999999993</v>
      </c>
      <c r="H4" s="11">
        <f t="shared" ref="H4:H9" si="1">G4*26.8%</f>
        <v>2295.9023999999999</v>
      </c>
      <c r="I4" s="11">
        <f>H4*28.3%</f>
        <v>649.74037920000001</v>
      </c>
      <c r="J4" s="18">
        <f>I4*33.2%</f>
        <v>215.71380589440002</v>
      </c>
    </row>
    <row r="5" spans="3:16">
      <c r="C5" s="8" t="s">
        <v>347</v>
      </c>
      <c r="D5" s="9">
        <v>391000</v>
      </c>
      <c r="E5" s="16">
        <f>D5*0.00031</f>
        <v>121.21</v>
      </c>
      <c r="F5" s="10">
        <f t="shared" si="0"/>
        <v>1.8799999999999997E-2</v>
      </c>
      <c r="G5" s="11">
        <v>7350.7999999999993</v>
      </c>
      <c r="H5" s="11">
        <f t="shared" si="1"/>
        <v>1970.0144</v>
      </c>
      <c r="I5" s="11">
        <f>H5*28.3%</f>
        <v>557.51407520000009</v>
      </c>
      <c r="J5" s="18">
        <f>I5*33.2%</f>
        <v>185.09467296640005</v>
      </c>
    </row>
    <row r="6" spans="3:16">
      <c r="C6" s="8" t="s">
        <v>348</v>
      </c>
      <c r="D6" s="9">
        <v>368000</v>
      </c>
      <c r="E6" s="16">
        <f>D6*0.00031</f>
        <v>114.08</v>
      </c>
      <c r="F6" s="10">
        <f t="shared" si="0"/>
        <v>1.8600000000000002E-2</v>
      </c>
      <c r="G6" s="11">
        <v>6844.8000000000011</v>
      </c>
      <c r="H6" s="11">
        <f t="shared" si="1"/>
        <v>1834.4064000000003</v>
      </c>
      <c r="I6" s="11">
        <f>H6*28.3%</f>
        <v>519.13701120000019</v>
      </c>
      <c r="J6" s="18">
        <f>I6*33.2%</f>
        <v>172.35348771840006</v>
      </c>
    </row>
    <row r="7" spans="3:16">
      <c r="C7" s="8" t="s">
        <v>349</v>
      </c>
      <c r="D7" s="9">
        <v>479000</v>
      </c>
      <c r="E7" s="16">
        <f>D7*0.00031</f>
        <v>148.49</v>
      </c>
      <c r="F7" s="10">
        <f t="shared" si="0"/>
        <v>2.0899999999999998E-2</v>
      </c>
      <c r="G7" s="11">
        <v>10011.099999999999</v>
      </c>
      <c r="H7" s="11">
        <f t="shared" si="1"/>
        <v>2682.9748</v>
      </c>
      <c r="I7" s="11">
        <f>H7*28.3%</f>
        <v>759.28186840000012</v>
      </c>
      <c r="J7" s="18">
        <f>I7*33.2%</f>
        <v>252.08158030880006</v>
      </c>
    </row>
    <row r="8" spans="3:16">
      <c r="C8" s="8" t="s">
        <v>350</v>
      </c>
      <c r="D8" s="9">
        <v>302000</v>
      </c>
      <c r="E8" s="16">
        <f>D8*0.00031</f>
        <v>93.62</v>
      </c>
      <c r="F8" s="10">
        <f t="shared" si="0"/>
        <v>2.3900000000000001E-2</v>
      </c>
      <c r="G8" s="11">
        <v>7217.8</v>
      </c>
      <c r="H8" s="11">
        <f t="shared" si="1"/>
        <v>1934.3704000000002</v>
      </c>
      <c r="I8" s="11">
        <f>H8*28.3%</f>
        <v>547.42682320000017</v>
      </c>
      <c r="J8" s="18">
        <f>I8*33.2%</f>
        <v>181.74570530240007</v>
      </c>
    </row>
    <row r="9" spans="3:16">
      <c r="C9" s="19" t="s">
        <v>39</v>
      </c>
      <c r="D9" s="20">
        <v>1903000</v>
      </c>
      <c r="E9" s="16">
        <f t="shared" ref="E9" si="2">D9*0.00031</f>
        <v>589.92999999999995</v>
      </c>
      <c r="F9" s="21">
        <f t="shared" si="0"/>
        <v>2.1299999999999999E-2</v>
      </c>
      <c r="G9" s="22">
        <v>40533.9</v>
      </c>
      <c r="H9" s="22">
        <f t="shared" si="1"/>
        <v>10863.085200000001</v>
      </c>
      <c r="I9" s="22">
        <f t="shared" ref="I9" si="3">H9*28.3%</f>
        <v>3074.2531116000009</v>
      </c>
      <c r="J9" s="18">
        <f t="shared" ref="J9" si="4">I9*33.2%</f>
        <v>1020.6520330512003</v>
      </c>
      <c r="P9" s="12"/>
    </row>
    <row r="10" spans="3:16">
      <c r="N10" s="2"/>
      <c r="O10" s="1"/>
      <c r="P10" s="1"/>
    </row>
    <row r="11" spans="3:16">
      <c r="N11" s="2"/>
      <c r="O11" s="1"/>
      <c r="P11" s="1"/>
    </row>
    <row r="12" spans="3:16" ht="14.25" customHeight="1">
      <c r="E12" s="13"/>
      <c r="N12" s="2"/>
      <c r="O12" s="1"/>
      <c r="P12" s="1"/>
    </row>
    <row r="13" spans="3:16">
      <c r="C13"/>
      <c r="D13" s="32"/>
      <c r="E13"/>
      <c r="F13" t="s">
        <v>42</v>
      </c>
      <c r="G13"/>
      <c r="H13"/>
      <c r="I13"/>
      <c r="J13"/>
      <c r="N13" s="2"/>
      <c r="O13" s="1"/>
      <c r="P13" s="1"/>
    </row>
    <row r="14" spans="3:16" ht="32.1">
      <c r="C14" s="33" t="s">
        <v>351</v>
      </c>
      <c r="D14" s="33" t="s">
        <v>44</v>
      </c>
      <c r="E14" s="52">
        <v>1903175</v>
      </c>
      <c r="F14" s="78" t="s">
        <v>352</v>
      </c>
      <c r="G14" s="78"/>
      <c r="H14" s="78"/>
      <c r="I14" s="78"/>
      <c r="J14" s="78"/>
      <c r="N14" s="2"/>
      <c r="O14" s="1"/>
      <c r="P14" s="1"/>
    </row>
    <row r="15" spans="3:16" ht="14.45" customHeight="1">
      <c r="C15" s="33" t="s">
        <v>46</v>
      </c>
      <c r="D15" s="33"/>
      <c r="E15" s="51">
        <v>1468102</v>
      </c>
      <c r="F15" s="77" t="s">
        <v>352</v>
      </c>
      <c r="G15" s="77"/>
      <c r="H15" s="77"/>
      <c r="I15" s="77"/>
      <c r="J15" s="77"/>
      <c r="N15" s="2"/>
      <c r="O15" s="1"/>
      <c r="P15" s="1"/>
    </row>
    <row r="16" spans="3:16">
      <c r="C16" s="33"/>
      <c r="D16" s="33"/>
      <c r="E16" s="34"/>
      <c r="F16" s="35"/>
      <c r="G16" s="35"/>
      <c r="H16" s="35"/>
      <c r="I16" s="35"/>
      <c r="J16" s="35"/>
      <c r="N16" s="2"/>
      <c r="O16" s="1"/>
      <c r="P16" s="1"/>
    </row>
    <row r="17" spans="3:16">
      <c r="C17" t="s">
        <v>23</v>
      </c>
      <c r="D17" s="36">
        <v>2.1299999999999999E-2</v>
      </c>
      <c r="E17" s="37">
        <f>E14*D17</f>
        <v>40537.627500000002</v>
      </c>
      <c r="F17" s="38" t="s">
        <v>344</v>
      </c>
      <c r="G17" t="s">
        <v>353</v>
      </c>
      <c r="H17"/>
      <c r="I17"/>
      <c r="J17"/>
      <c r="N17" s="2"/>
      <c r="O17" s="1"/>
      <c r="P17" s="1"/>
    </row>
    <row r="18" spans="3:16" ht="48">
      <c r="C18" s="39" t="s">
        <v>50</v>
      </c>
      <c r="D18" s="40">
        <v>0.26800000000000002</v>
      </c>
      <c r="E18" s="37">
        <f>E17*D18</f>
        <v>10864.084170000002</v>
      </c>
      <c r="F18" t="s">
        <v>51</v>
      </c>
      <c r="G18"/>
      <c r="H18" s="41" t="s">
        <v>19</v>
      </c>
      <c r="I18"/>
      <c r="J18"/>
      <c r="N18" s="2"/>
      <c r="O18" s="1"/>
      <c r="P18" s="1"/>
    </row>
    <row r="19" spans="3:16">
      <c r="C19" t="s">
        <v>52</v>
      </c>
      <c r="D19" s="40">
        <v>0.28299999999999997</v>
      </c>
      <c r="E19" s="37">
        <f>E18*D19</f>
        <v>3074.5358201100003</v>
      </c>
      <c r="F19" s="42" t="s">
        <v>53</v>
      </c>
      <c r="G19"/>
      <c r="H19" s="41" t="s">
        <v>19</v>
      </c>
      <c r="I19"/>
      <c r="J19"/>
      <c r="N19" s="2"/>
      <c r="O19" s="1"/>
      <c r="P19" s="1"/>
    </row>
    <row r="20" spans="3:16" ht="32.1">
      <c r="C20" s="39" t="s">
        <v>54</v>
      </c>
      <c r="D20" s="40">
        <v>0.33200000000000002</v>
      </c>
      <c r="E20" s="37">
        <f>E19*D20</f>
        <v>1020.7458922765202</v>
      </c>
      <c r="F20" s="42" t="s">
        <v>53</v>
      </c>
      <c r="G20"/>
      <c r="H20" s="41" t="s">
        <v>19</v>
      </c>
      <c r="I20"/>
      <c r="J20"/>
      <c r="N20" s="2"/>
      <c r="O20" s="1"/>
      <c r="P20" s="1"/>
    </row>
    <row r="21" spans="3:16">
      <c r="C21" s="43" t="s">
        <v>55</v>
      </c>
      <c r="D21" s="43"/>
      <c r="E21" s="44">
        <f>E20</f>
        <v>1020.7458922765202</v>
      </c>
      <c r="F21"/>
      <c r="G21"/>
      <c r="H21"/>
      <c r="I21"/>
      <c r="J21"/>
      <c r="N21" s="2"/>
      <c r="O21" s="1"/>
      <c r="P21" s="1"/>
    </row>
    <row r="22" spans="3:16">
      <c r="C22"/>
      <c r="D22"/>
      <c r="E22"/>
      <c r="F22"/>
      <c r="G22"/>
      <c r="H22"/>
      <c r="I22"/>
      <c r="J22"/>
      <c r="N22" s="2"/>
      <c r="O22" s="1"/>
      <c r="P22" s="1"/>
    </row>
    <row r="23" spans="3:16">
      <c r="C23"/>
      <c r="D23"/>
      <c r="E23" s="45" t="s">
        <v>56</v>
      </c>
      <c r="F23" s="45" t="s">
        <v>57</v>
      </c>
      <c r="G23" s="45" t="s">
        <v>58</v>
      </c>
      <c r="H23" s="45" t="s">
        <v>59</v>
      </c>
      <c r="I23" s="45"/>
      <c r="J23"/>
      <c r="N23" s="2"/>
      <c r="O23" s="1"/>
      <c r="P23" s="1"/>
    </row>
    <row r="24" spans="3:16" ht="15.95">
      <c r="C24" s="39" t="s">
        <v>60</v>
      </c>
      <c r="D24"/>
      <c r="E24" s="46">
        <v>1.02055335866018</v>
      </c>
      <c r="F24" s="46">
        <v>1.0123419501207302</v>
      </c>
      <c r="G24" s="46">
        <v>1.0224746276334522</v>
      </c>
      <c r="H24" s="46">
        <v>1.0318096590054313</v>
      </c>
      <c r="I24" s="46"/>
      <c r="J24"/>
      <c r="N24" s="2"/>
      <c r="O24" s="1"/>
      <c r="P24" s="1"/>
    </row>
    <row r="25" spans="3:16" ht="15.95" thickBot="1">
      <c r="C25" s="43" t="s">
        <v>55</v>
      </c>
      <c r="D25"/>
      <c r="E25" s="47">
        <f>E24*E21</f>
        <v>1041.7256487013849</v>
      </c>
      <c r="F25" s="47">
        <f>F24*E25</f>
        <v>1054.5825746971427</v>
      </c>
      <c r="G25" s="47">
        <f>G24*E25</f>
        <v>1065.1380447521649</v>
      </c>
      <c r="H25" s="47">
        <f>H24*E25</f>
        <v>1074.8625863637876</v>
      </c>
      <c r="I25" s="48"/>
      <c r="J25"/>
      <c r="N25" s="2"/>
      <c r="O25" s="1"/>
      <c r="P25" s="1"/>
    </row>
    <row r="26" spans="3:16" ht="15.95" thickTop="1">
      <c r="N26" s="2"/>
      <c r="O26" s="1"/>
      <c r="P26" s="1"/>
    </row>
    <row r="27" spans="3:16">
      <c r="N27" s="2"/>
      <c r="O27" s="1"/>
      <c r="P27" s="1"/>
    </row>
    <row r="28" spans="3:16">
      <c r="C28" s="49" t="s">
        <v>61</v>
      </c>
      <c r="D28"/>
      <c r="E28"/>
      <c r="F28"/>
      <c r="G28"/>
      <c r="H28"/>
      <c r="I28"/>
      <c r="J28"/>
      <c r="N28" s="2"/>
      <c r="O28" s="1"/>
      <c r="P28" s="1"/>
    </row>
    <row r="29" spans="3:16">
      <c r="C29" t="s">
        <v>62</v>
      </c>
      <c r="D29"/>
      <c r="E29"/>
      <c r="F29"/>
      <c r="G29"/>
      <c r="H29"/>
      <c r="I29"/>
      <c r="J29"/>
      <c r="N29" s="2"/>
      <c r="O29" s="1"/>
      <c r="P29" s="1"/>
    </row>
    <row r="30" spans="3:16">
      <c r="C30" s="50" t="s">
        <v>63</v>
      </c>
      <c r="D30"/>
      <c r="E30"/>
      <c r="F30" s="41" t="s">
        <v>19</v>
      </c>
      <c r="G30"/>
      <c r="H30"/>
      <c r="I30"/>
      <c r="J30"/>
      <c r="N30" s="2"/>
      <c r="O30" s="1"/>
      <c r="P30" s="1"/>
    </row>
    <row r="31" spans="3:16" ht="58.5" customHeight="1">
      <c r="C31" s="75" t="s">
        <v>64</v>
      </c>
      <c r="D31" s="76"/>
      <c r="E31" s="76"/>
      <c r="F31" s="76"/>
      <c r="G31" s="76"/>
      <c r="H31" s="76"/>
      <c r="I31" s="76"/>
      <c r="J31" s="76"/>
      <c r="N31" s="2"/>
      <c r="O31" s="1"/>
      <c r="P31" s="1"/>
    </row>
    <row r="32" spans="3:16" ht="76.5" customHeight="1">
      <c r="C32" s="75" t="s">
        <v>65</v>
      </c>
      <c r="D32" s="76"/>
      <c r="E32" s="76"/>
      <c r="F32" s="76"/>
      <c r="G32" s="76"/>
      <c r="H32" s="76"/>
      <c r="I32" s="76"/>
      <c r="J32" s="76"/>
      <c r="N32" s="2"/>
      <c r="O32" s="1"/>
      <c r="P32" s="1"/>
    </row>
    <row r="33" spans="3:16">
      <c r="N33" s="2"/>
      <c r="O33" s="1"/>
      <c r="P33" s="1"/>
    </row>
    <row r="34" spans="3:16" ht="15.95">
      <c r="C34" s="61" t="s">
        <v>3</v>
      </c>
      <c r="N34" s="2"/>
      <c r="O34" s="1"/>
      <c r="P34" s="1"/>
    </row>
    <row r="35" spans="3:16" ht="15.95">
      <c r="C35" s="60" t="s">
        <v>4</v>
      </c>
      <c r="N35" s="2"/>
      <c r="O35" s="1"/>
      <c r="P35" s="1"/>
    </row>
    <row r="36" spans="3:16">
      <c r="N36" s="2"/>
      <c r="O36" s="1"/>
      <c r="P36" s="1"/>
    </row>
    <row r="37" spans="3:16">
      <c r="N37" s="2"/>
      <c r="O37" s="1"/>
      <c r="P37" s="1"/>
    </row>
    <row r="38" spans="3:16">
      <c r="N38" s="2"/>
      <c r="O38" s="1"/>
      <c r="P38" s="1"/>
    </row>
    <row r="39" spans="3:16">
      <c r="N39" s="2"/>
      <c r="O39" s="1"/>
      <c r="P39" s="1"/>
    </row>
    <row r="40" spans="3:16">
      <c r="N40" s="2"/>
      <c r="O40" s="1"/>
      <c r="P40" s="1"/>
    </row>
    <row r="41" spans="3:16">
      <c r="N41" s="2"/>
      <c r="O41" s="1"/>
      <c r="P41" s="1"/>
    </row>
    <row r="42" spans="3:16">
      <c r="N42" s="2"/>
      <c r="O42" s="1"/>
      <c r="P42" s="1"/>
    </row>
    <row r="43" spans="3:16">
      <c r="N43" s="2"/>
      <c r="O43" s="1"/>
      <c r="P43" s="1"/>
    </row>
    <row r="44" spans="3:16">
      <c r="N44" s="2"/>
      <c r="O44" s="1"/>
      <c r="P44" s="1"/>
    </row>
    <row r="45" spans="3:16">
      <c r="N45" s="2"/>
      <c r="O45" s="1"/>
      <c r="P45" s="1"/>
    </row>
    <row r="46" spans="3:16">
      <c r="N46" s="2"/>
      <c r="O46" s="1"/>
      <c r="P46" s="1"/>
    </row>
    <row r="47" spans="3:16">
      <c r="N47" s="2"/>
      <c r="O47" s="1"/>
      <c r="P47" s="1"/>
    </row>
    <row r="48" spans="3:16">
      <c r="N48" s="2"/>
      <c r="O48" s="1"/>
      <c r="P48" s="1"/>
    </row>
    <row r="49" spans="14:16">
      <c r="N49" s="2"/>
      <c r="O49" s="1"/>
      <c r="P49" s="1"/>
    </row>
    <row r="50" spans="14:16">
      <c r="N50" s="2"/>
      <c r="O50" s="1"/>
      <c r="P50" s="1"/>
    </row>
    <row r="51" spans="14:16">
      <c r="N51" s="2"/>
      <c r="O51" s="1"/>
      <c r="P51" s="1"/>
    </row>
    <row r="52" spans="14:16">
      <c r="N52" s="2"/>
      <c r="O52" s="1"/>
      <c r="P52" s="1"/>
    </row>
    <row r="53" spans="14:16">
      <c r="N53" s="2"/>
      <c r="O53" s="1"/>
      <c r="P53" s="1"/>
    </row>
    <row r="54" spans="14:16">
      <c r="N54" s="2"/>
      <c r="O54" s="1"/>
      <c r="P54" s="1"/>
    </row>
    <row r="55" spans="14:16">
      <c r="N55" s="2"/>
      <c r="O55" s="1"/>
      <c r="P55" s="1"/>
    </row>
    <row r="56" spans="14:16">
      <c r="N56" s="2"/>
      <c r="O56" s="1"/>
      <c r="P56" s="1"/>
    </row>
    <row r="57" spans="14:16">
      <c r="N57" s="2"/>
      <c r="O57" s="1"/>
      <c r="P57" s="1"/>
    </row>
    <row r="58" spans="14:16">
      <c r="N58" s="2"/>
      <c r="O58" s="1"/>
      <c r="P58" s="1"/>
    </row>
    <row r="59" spans="14:16">
      <c r="N59" s="2"/>
      <c r="O59" s="1"/>
      <c r="P59" s="1"/>
    </row>
    <row r="60" spans="14:16">
      <c r="N60" s="2"/>
      <c r="O60" s="1"/>
      <c r="P60" s="1"/>
    </row>
    <row r="61" spans="14:16">
      <c r="N61" s="2"/>
      <c r="O61" s="1"/>
      <c r="P61" s="1"/>
    </row>
    <row r="62" spans="14:16">
      <c r="N62" s="2"/>
      <c r="O62" s="1"/>
      <c r="P62" s="1"/>
    </row>
    <row r="63" spans="14:16">
      <c r="N63" s="2"/>
      <c r="O63" s="1"/>
      <c r="P63" s="1"/>
    </row>
    <row r="64" spans="14:16">
      <c r="N64" s="2"/>
      <c r="O64" s="1"/>
      <c r="P64" s="1"/>
    </row>
    <row r="65" spans="14:16">
      <c r="N65" s="2"/>
      <c r="O65" s="1"/>
      <c r="P65" s="1"/>
    </row>
    <row r="66" spans="14:16">
      <c r="N66" s="2"/>
      <c r="O66" s="1"/>
      <c r="P66" s="1"/>
    </row>
    <row r="67" spans="14:16">
      <c r="N67" s="2"/>
      <c r="O67" s="1"/>
      <c r="P67" s="1"/>
    </row>
    <row r="68" spans="14:16">
      <c r="N68" s="2"/>
      <c r="O68" s="1"/>
      <c r="P68" s="1"/>
    </row>
    <row r="69" spans="14:16">
      <c r="N69" s="2"/>
      <c r="O69" s="1"/>
      <c r="P69" s="1"/>
    </row>
    <row r="70" spans="14:16">
      <c r="N70" s="2"/>
      <c r="O70" s="1"/>
      <c r="P70" s="1"/>
    </row>
    <row r="71" spans="14:16">
      <c r="N71" s="2"/>
      <c r="O71" s="1"/>
      <c r="P71" s="1"/>
    </row>
    <row r="72" spans="14:16">
      <c r="N72" s="2"/>
      <c r="O72" s="1"/>
      <c r="P72" s="1"/>
    </row>
    <row r="73" spans="14:16">
      <c r="N73" s="2"/>
      <c r="O73" s="1"/>
      <c r="P73" s="1"/>
    </row>
    <row r="74" spans="14:16">
      <c r="N74" s="2"/>
      <c r="O74" s="1"/>
      <c r="P74" s="1"/>
    </row>
  </sheetData>
  <autoFilter ref="C3:J9" xr:uid="{DCF968D1-E300-4BB2-AD2B-5557676984FE}"/>
  <mergeCells count="4">
    <mergeCell ref="F14:J14"/>
    <mergeCell ref="F15:J15"/>
    <mergeCell ref="C31:J31"/>
    <mergeCell ref="C32:J32"/>
  </mergeCells>
  <hyperlinks>
    <hyperlink ref="H2" r:id="rId1" display="https://pubmed.ncbi.nlm.nih.gov/35264849/" xr:uid="{F56BA811-3271-46CE-8ECF-EB3A6D6CC295}"/>
    <hyperlink ref="I2" r:id="rId2" display="https://pubmed.ncbi.nlm.nih.gov/35264849/" xr:uid="{06872777-5688-43FB-A9AE-CB36F205F461}"/>
    <hyperlink ref="J2" r:id="rId3" display="https://pubmed.ncbi.nlm.nih.gov/35264849/" xr:uid="{6EA0199A-CE81-4C8E-BB77-9318D0C5E5DB}"/>
    <hyperlink ref="D2" r:id="rId4" display="Population data taken from 2021 Census" xr:uid="{9309C6F2-7217-46B7-9254-B9FDA7F6FA24}"/>
    <hyperlink ref="F2" r:id="rId5" display="Prevalence data obtained from: " xr:uid="{222A7139-3AE5-416B-A8A2-5E1582F716A6}"/>
    <hyperlink ref="F14:J14" r:id="rId6" display="Northern Ireland Statistics and Research Agency (NISRA)" xr:uid="{F89F0D3F-2DEA-4AB8-ABB6-F49586D66EE2}"/>
    <hyperlink ref="H18" r:id="rId7" display="https://pubmed.ncbi.nlm.nih.gov/35264849/" xr:uid="{B267B4BF-5589-401D-AE18-FE6036358E4E}"/>
    <hyperlink ref="H19" r:id="rId8" display="https://pubmed.ncbi.nlm.nih.gov/35264849/" xr:uid="{C63C1E5E-30C4-4A7A-932F-881199743B38}"/>
    <hyperlink ref="H20" r:id="rId9" display="https://pubmed.ncbi.nlm.nih.gov/35264849/" xr:uid="{0CD44870-0205-4F06-B602-8894B5903331}"/>
    <hyperlink ref="F15:J15" r:id="rId10" display="Northern Ireland Statistics and Research Agency (NISRA)" xr:uid="{A64F2FFF-A330-459F-9168-BB1C8A2D7B1D}"/>
    <hyperlink ref="F17" r:id="rId11" display="https://www.health-ni.gov.uk/sites/default/files/publications/health/rdp-ni-2024.pdf" xr:uid="{D6294762-7B04-40C6-B304-C900EDFD3ABA}"/>
    <hyperlink ref="F30" r:id="rId12" display="https://pubmed.ncbi.nlm.nih.gov/35264849/" xr:uid="{951761D6-6940-4348-BFC0-DB8210001772}"/>
    <hyperlink ref="K3" r:id="rId13" xr:uid="{48F6210E-0CD6-4118-8721-32592CC7028B}"/>
  </hyperlinks>
  <pageMargins left="0.7" right="0.7" top="0.75" bottom="0.75" header="0.3" footer="0.3"/>
  <drawing r:id="rId1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F604DF53FFEC2438566DDC1C5112B43" ma:contentTypeVersion="6" ma:contentTypeDescription="Create a new document." ma:contentTypeScope="" ma:versionID="bead5ddfa874fe8f2323d05a90cf7dc3">
  <xsd:schema xmlns:xsd="http://www.w3.org/2001/XMLSchema" xmlns:xs="http://www.w3.org/2001/XMLSchema" xmlns:p="http://schemas.microsoft.com/office/2006/metadata/properties" xmlns:ns2="6560f400-0987-40f3-97a0-708b1085136b" xmlns:ns3="10cb96f6-2012-4423-9462-2644ecb281dd" targetNamespace="http://schemas.microsoft.com/office/2006/metadata/properties" ma:root="true" ma:fieldsID="ae6c61cbce8f4586d27b09536a08c52d" ns2:_="" ns3:_="">
    <xsd:import namespace="6560f400-0987-40f3-97a0-708b1085136b"/>
    <xsd:import namespace="10cb96f6-2012-4423-9462-2644ecb281d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60f400-0987-40f3-97a0-708b108513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cb96f6-2012-4423-9462-2644ecb281d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FE664B-04CB-49B0-8B7D-88D4F61B5933}"/>
</file>

<file path=customXml/itemProps2.xml><?xml version="1.0" encoding="utf-8"?>
<ds:datastoreItem xmlns:ds="http://schemas.openxmlformats.org/officeDocument/2006/customXml" ds:itemID="{9117A1D9-AFEF-4178-9C0E-F9C5661A66D8}"/>
</file>

<file path=customXml/itemProps3.xml><?xml version="1.0" encoding="utf-8"?>
<ds:datastoreItem xmlns:ds="http://schemas.openxmlformats.org/officeDocument/2006/customXml" ds:itemID="{4E72D1DB-F6C9-427E-B789-B8192D27B3D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Scott, Ian /GB</dc:creator>
  <cp:keywords/>
  <dc:description/>
  <cp:lastModifiedBy>Caton, Julie Anne /GB</cp:lastModifiedBy>
  <cp:revision/>
  <dcterms:created xsi:type="dcterms:W3CDTF">2025-03-31T13:55:10Z</dcterms:created>
  <dcterms:modified xsi:type="dcterms:W3CDTF">2025-08-12T09:46:59Z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0x010100AF604DF53FFEC2438566DDC1C5112B43</vt:lpwstr>
  </property>
  <property fmtid="{D5CDD505-2E9C-101B-9397-08002B2CF9AE}" pid="3" name="MSIP_Label_d9088468-0951-4aef-9cc3-0a346e475ddc_Enabled">
    <vt:lpwstr>true</vt:lpwstr>
  </property>
  <property fmtid="{D5CDD505-2E9C-101B-9397-08002B2CF9AE}" pid="4" name="MSIP_Label_d9088468-0951-4aef-9cc3-0a346e475ddc_SetDate">
    <vt:lpwstr>2025-07-25T15:28:05Z</vt:lpwstr>
  </property>
  <property fmtid="{D5CDD505-2E9C-101B-9397-08002B2CF9AE}" pid="5" name="MSIP_Label_d9088468-0951-4aef-9cc3-0a346e475ddc_Method">
    <vt:lpwstr>Privileged</vt:lpwstr>
  </property>
  <property fmtid="{D5CDD505-2E9C-101B-9397-08002B2CF9AE}" pid="6" name="MSIP_Label_d9088468-0951-4aef-9cc3-0a346e475ddc_Name">
    <vt:lpwstr>Public</vt:lpwstr>
  </property>
  <property fmtid="{D5CDD505-2E9C-101B-9397-08002B2CF9AE}" pid="7" name="MSIP_Label_d9088468-0951-4aef-9cc3-0a346e475ddc_SiteId">
    <vt:lpwstr>aca3c8d6-aa71-4e1a-a10e-03572fc58c0b</vt:lpwstr>
  </property>
  <property fmtid="{D5CDD505-2E9C-101B-9397-08002B2CF9AE}" pid="8" name="MSIP_Label_d9088468-0951-4aef-9cc3-0a346e475ddc_ActionId">
    <vt:lpwstr>ae732b97-602c-4bee-b072-f5057b2e9a55</vt:lpwstr>
  </property>
  <property fmtid="{D5CDD505-2E9C-101B-9397-08002B2CF9AE}" pid="9" name="MSIP_Label_d9088468-0951-4aef-9cc3-0a346e475ddc_ContentBits">
    <vt:lpwstr>0</vt:lpwstr>
  </property>
  <property fmtid="{D5CDD505-2E9C-101B-9397-08002B2CF9AE}" pid="10" name="MSIP_Label_d9088468-0951-4aef-9cc3-0a346e475ddc_Tag">
    <vt:lpwstr>10, 0, 1, 1</vt:lpwstr>
  </property>
</Properties>
</file>